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2021" sheetId="1" r:id="rId1"/>
  </sheets>
  <definedNames>
    <definedName name="_xlnm.Print_Titles" localSheetId="0">'2021'!$6:$6</definedName>
    <definedName name="_xlnm.Print_Area" localSheetId="0">'2021'!$A$1:$G$141</definedName>
  </definedNames>
  <calcPr fullCalcOnLoad="1"/>
</workbook>
</file>

<file path=xl/sharedStrings.xml><?xml version="1.0" encoding="utf-8"?>
<sst xmlns="http://schemas.openxmlformats.org/spreadsheetml/2006/main" count="431" uniqueCount="310">
  <si>
    <t>Наименование</t>
  </si>
  <si>
    <t>Целевая статья</t>
  </si>
  <si>
    <t>Вид расходов</t>
  </si>
  <si>
    <t>120</t>
  </si>
  <si>
    <t>240</t>
  </si>
  <si>
    <t>(тыс.рублей)</t>
  </si>
  <si>
    <t>810</t>
  </si>
  <si>
    <t>Муниципальная программа "Развитие конкурентно-способной экономики в Лоухском муниципальном районе"</t>
  </si>
  <si>
    <t>320</t>
  </si>
  <si>
    <t>№ пункта</t>
  </si>
  <si>
    <t>1.</t>
  </si>
  <si>
    <t>1.1.</t>
  </si>
  <si>
    <t>1.2.</t>
  </si>
  <si>
    <t>1.3.</t>
  </si>
  <si>
    <t>2.</t>
  </si>
  <si>
    <t>2.1.</t>
  </si>
  <si>
    <t>2.2.</t>
  </si>
  <si>
    <t>2.3.</t>
  </si>
  <si>
    <t>2.4.</t>
  </si>
  <si>
    <t>3.</t>
  </si>
  <si>
    <t>4.</t>
  </si>
  <si>
    <t>5.</t>
  </si>
  <si>
    <t>01 0 00 00000</t>
  </si>
  <si>
    <t>01 1 00 00000</t>
  </si>
  <si>
    <t>Основное мероприятие "Финансовая поддержка субъектов малого и среднего предпринимательства"</t>
  </si>
  <si>
    <t>01 1 01 00000</t>
  </si>
  <si>
    <t>01 2 00 00000</t>
  </si>
  <si>
    <t>Подпрограмма "Создание условий для предоставления транспортных услуг населению и организация транспортного обслуживания населения"</t>
  </si>
  <si>
    <t>01 3 00 00000</t>
  </si>
  <si>
    <t>Возмещение недополученных доходов юридическим лицам и индивидуальным предпринимателям, осуществляющим регулярные пассажирские перевозки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</si>
  <si>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02 0 00 00000</t>
  </si>
  <si>
    <t>02 1 00 00000</t>
  </si>
  <si>
    <t>Основное мероприятие "Реализация основных направлений в молодежной политике"</t>
  </si>
  <si>
    <t>02 1 01 00000</t>
  </si>
  <si>
    <t>Мероприятия по реализации молодежной политики в Лоухском муниципальном районе  (Иные закупки товаров, работ и услуг для обеспечения государственных (муниципальных) нужд)</t>
  </si>
  <si>
    <t>02 1 01 60500</t>
  </si>
  <si>
    <t>Мероприятия по временному трудоустройству несовершеннолетних граждан (Субсидии бюджетным учреждениям)</t>
  </si>
  <si>
    <t>02 1 01 60510</t>
  </si>
  <si>
    <t>610</t>
  </si>
  <si>
    <t>02 2 00 00000</t>
  </si>
  <si>
    <t>Социальные выплаты молодым семьям (Социальные выплаты гражданам, кроме публичных нормативных социальных выплат)</t>
  </si>
  <si>
    <t>02 2 00 60600</t>
  </si>
  <si>
    <t>02 3 00 00000</t>
  </si>
  <si>
    <t>Мероприятия по патриотическому воспитанию граждан Российской Федерации, проживающих на территории Лоухского муниципального района (Иные закупки товаров, работ и услуг для обеспечения государственных (муниципальных) нужд)</t>
  </si>
  <si>
    <t>02 3 00 60700</t>
  </si>
  <si>
    <t>Мероприятия по перезахоронению останков воинов, погибших в Великой Отечественной войне, на территории Лоухского муниципального района (Иные закупки товаров, работ и услуг для обеспечения государственных (муниципальных) нужд)</t>
  </si>
  <si>
    <t>02 3 00 60710</t>
  </si>
  <si>
    <t>02 4 00 00000</t>
  </si>
  <si>
    <t>Мероприятия по реализации государственной антинаркотической политики в Лоухском муниципальном районе (Иные закупки товаров, работ и услуг для обеспечения государственных (муниципальных) нужд)</t>
  </si>
  <si>
    <t>02 4 00 60800</t>
  </si>
  <si>
    <t>03 0 00 00000</t>
  </si>
  <si>
    <t>Основное мероприятия "Организация использования земельных участков"</t>
  </si>
  <si>
    <t>03 0 01 00000</t>
  </si>
  <si>
    <t>Проведение кадастровых работ в отношении земельных участков и актуализация кадастровой стоимости земельных участков (Иные закупки товаров, работ и услуг для обеспечения государственных (муниципальных) нужд)</t>
  </si>
  <si>
    <t>03 0 01 61000</t>
  </si>
  <si>
    <t>Основное мероприятие "Мероприятия в сфере муниципальной собственности"</t>
  </si>
  <si>
    <t>03 0 02 00000</t>
  </si>
  <si>
    <t>Подготовка технической документации на объекты недвижимого имущества с постановкой их на кадастровый учет (Иные закупки товаров, работ и услуг для обеспечения государственных (муниципальных) нужд)</t>
  </si>
  <si>
    <t>03 0 02 62000</t>
  </si>
  <si>
    <t>Мероприятия по оценке муниципального имущества (Иные закупки товаров, работ и услуг для обеспечения государственных (муниципальных) нужд)</t>
  </si>
  <si>
    <t>03 0 02 62010</t>
  </si>
  <si>
    <t>04 0 00 00000</t>
  </si>
  <si>
    <t>Мероприятия по профессиональному развитию муниципальных служащих (Иные закупки товаров, работ и услуг для обеспечения государственных (муниципальных) нужд)</t>
  </si>
  <si>
    <t>04 0 00 10040</t>
  </si>
  <si>
    <t>Мероприятия по обновлению, модернизации компьютерного оборудования и программного обеспечения (Иные закупки товаров, работ и услуг для обеспечения государственных (муниципальных) нужд)</t>
  </si>
  <si>
    <t>04 0 00 10050</t>
  </si>
  <si>
    <t>05 0 00 00000</t>
  </si>
  <si>
    <t>Мероприятия по ремонту и замене оборудования на объектах водоснабжения (Иные закупки товаров, работ и услуг для обеспечения государственных (муниципальных) нужд)</t>
  </si>
  <si>
    <t>05 0 00 65020</t>
  </si>
  <si>
    <t>6.</t>
  </si>
  <si>
    <t>06 0 00 00000</t>
  </si>
  <si>
    <t>06 1 00 00000</t>
  </si>
  <si>
    <t>Основное мероприятие "Реализация образовательной программы дошкольного образования"</t>
  </si>
  <si>
    <t>06 1 01 00000</t>
  </si>
  <si>
    <t>Обеспечение стабильного функционирования дошкольных образовательных организаций (Субсидии бюджетным учреждениям)</t>
  </si>
  <si>
    <t>06 1 01 24200</t>
  </si>
  <si>
    <t>Основное мероприятие "Социальные гарантии"</t>
  </si>
  <si>
    <t>06 1 02 00000</t>
  </si>
  <si>
    <t>Компенсация расходов муниципальным бюджетным учреждениям, выпадающих доходов при предоставлении льгот отдельным категориям семей по родительской плате (Субсидии бюджетным учреждениям)</t>
  </si>
  <si>
    <t>06 1 02 27000</t>
  </si>
  <si>
    <t>06 2 00 00000</t>
  </si>
  <si>
    <t>Основное мероприятие "Реализация образовательных программ начального общего, основного общего, среднего общего образования"</t>
  </si>
  <si>
    <t>06 2 01 00000</t>
  </si>
  <si>
    <t>Обеспечение стабильного функционирования общеобразовательных организаций (Субсидии бюджетным учреждениям)</t>
  </si>
  <si>
    <t>06 2 01 24210</t>
  </si>
  <si>
    <t>06 3 00 00000</t>
  </si>
  <si>
    <t>Основное мероприятие "Реализация образовательных программ дополнительного образования"</t>
  </si>
  <si>
    <t>06 3 01 00000</t>
  </si>
  <si>
    <t>06 3 01 24230</t>
  </si>
  <si>
    <t>06 4 00 00000</t>
  </si>
  <si>
    <t>7.</t>
  </si>
  <si>
    <t>07 0 00 00000</t>
  </si>
  <si>
    <t>07 1 00 00000</t>
  </si>
  <si>
    <t>Обеспечение стабильного функционирования библиотек (Субсидии бюджетным учреждениям)</t>
  </si>
  <si>
    <t>07 1 00 24240</t>
  </si>
  <si>
    <t>Мероприятия по профессиональному развитию работников библиотек (Субсидии бюджетным учреждениям)</t>
  </si>
  <si>
    <t>07 1 00 24250</t>
  </si>
  <si>
    <t>07 2 00 00000</t>
  </si>
  <si>
    <t>Формирование библиотечного фонда (Субсидии бюджетным учреждениям)</t>
  </si>
  <si>
    <t>25 3 00 67950</t>
  </si>
  <si>
    <t>330</t>
  </si>
  <si>
    <t>25 7 00 67950</t>
  </si>
  <si>
    <t>25 Г 00 67950</t>
  </si>
  <si>
    <t>310</t>
  </si>
  <si>
    <t>ИТОГО  РАСХОДОВ:</t>
  </si>
  <si>
    <t>ГРБС</t>
  </si>
  <si>
    <t>301</t>
  </si>
  <si>
    <t>751</t>
  </si>
  <si>
    <t>03 0 04 61500</t>
  </si>
  <si>
    <t>301        751</t>
  </si>
  <si>
    <t>07 3 00 00000</t>
  </si>
  <si>
    <t>07 3 00 24260</t>
  </si>
  <si>
    <t>07 3 00 24261</t>
  </si>
  <si>
    <t>06 1 01 42190</t>
  </si>
  <si>
    <t>06 2 01 42190</t>
  </si>
  <si>
    <t>06 2 01 43200</t>
  </si>
  <si>
    <t>06 4 01 00000</t>
  </si>
  <si>
    <t>01 1 01 S3240</t>
  </si>
  <si>
    <t>Основное мероприятие "Обеспечение реализации муниципальной программы"</t>
  </si>
  <si>
    <t>03 0 04 00000</t>
  </si>
  <si>
    <t>Реализация мероприятий государственной программы Республики Карелия "Развитие образования" (Субсидии бюджетным учреждениям)</t>
  </si>
  <si>
    <t>06 3 01 43200</t>
  </si>
  <si>
    <t>Основное мероприятие "Обеспечение функционирования учреждения, осуществляющего управленческий функции в отрасли "Образование"</t>
  </si>
  <si>
    <t>Учреждения, обеспечивающие предоставление услуг в сфере образования  (Расходы на выплаты персоналу казенных учреждений)</t>
  </si>
  <si>
    <t>Учреждения, обеспечивающие предоставление услуг в сфере образования (Иные закупки товаров, работ и услуг для обеспечения государственных (муниципальных) нужд)</t>
  </si>
  <si>
    <t>Учреждения, обеспечивающие предоставление услуг в сфере образования (Уплата налогов, сборов и иных платежей)</t>
  </si>
  <si>
    <t>Основное мероприятие "Обеспечение мерами социальной поддержки воспитанников, их родителей (законных представителей), педагогических работников образовательных учреждений"</t>
  </si>
  <si>
    <t>Социальная поддержка семьи и детей (Субсидии бюджетным учреждениям)</t>
  </si>
  <si>
    <t>Обеспечение расходных обязательств по социальной поддержке семьи и детей (Субсидии бюджетным учреждениям)</t>
  </si>
  <si>
    <t>Основное мероприятие "Предоставление услуг в сфере психолого-педагогической и медико-социальной помощи детям и подросткам"</t>
  </si>
  <si>
    <t>Обеспечение стабильного функционирования образовательной организации, оказывающей психолого-педагогическую помощь гражданам (Субсидии бюджетным учреждениям)</t>
  </si>
  <si>
    <t>06 4 01 20470</t>
  </si>
  <si>
    <t>110</t>
  </si>
  <si>
    <t>850</t>
  </si>
  <si>
    <t>06 4 02 00000</t>
  </si>
  <si>
    <t>06 4 02 43210</t>
  </si>
  <si>
    <t>06 4 03 00000</t>
  </si>
  <si>
    <t>06 4 03 21170</t>
  </si>
  <si>
    <t>Осуществление полномочий по выплате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за исключением государственных образовательных организаций Республики Карелия (Иные закупки товаров, работ и услуг для обеспечения государственных (муниципальных) нужд)</t>
  </si>
  <si>
    <t>Осуществление полномочий по выплате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за исключением государственных образовательных организаций Республики Карелия (Публичные нормативные социальные выплаты гражданам)</t>
  </si>
  <si>
    <t>07 1 00 43250</t>
  </si>
  <si>
    <t>Материально-техническое обеспечение муниципальной программы (Иные закупки товаров, работ и услуг для обеспечения государственных (муниципальных) нужд)</t>
  </si>
  <si>
    <t>Обеспечение стабильного функционирования образовательных организаций дополнительного образования (Субсидии бюджетным учреждениям)</t>
  </si>
  <si>
    <t>Реализация мероприятий государственной программы Республики Карелия "Развитие культуры" (Субсидии бюджетным учреждениям)</t>
  </si>
  <si>
    <t>Обеспечение стабильного выпуска районной газеты (Субсидии бюджетным учреждениям)</t>
  </si>
  <si>
    <t>Информационное освещение деятельности органов местного самоуправления Лоухского муниципального района и результатов социально-экономического развития района (Субсидии бюджетным учреждениям)</t>
  </si>
  <si>
    <t>Осуществление полномочий по созданию условий для предоставления транспортных услуг населению и организации транспортного обслуживания населения (Иные межбюджетные трансферты)</t>
  </si>
  <si>
    <t>540</t>
  </si>
  <si>
    <t>Мероприятия по профессиональному развитию муниципальных служащих (Расходы на выплаты персоналу государственных (муниципальных) органов)</t>
  </si>
  <si>
    <t>Основное мероприятие "Строительство и реконструкция объектов водоснабжения и водоотведения"</t>
  </si>
  <si>
    <t>05 0 00 65030</t>
  </si>
  <si>
    <t>410</t>
  </si>
  <si>
    <t>06 4 02 42030</t>
  </si>
  <si>
    <t>06 5 01 00000</t>
  </si>
  <si>
    <t xml:space="preserve"> Обеспечение расходных обязательств по реализации дополнительных мероприятий по поддержке малого и среднего предпринимательства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</si>
  <si>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Муниципальная программа "Управление муниципальным имуществом и земельными ресурсами Лоухского муниципального района"</t>
  </si>
  <si>
    <t>Разработка правил землепользования и застройки сельских поселений, генеральных планов сельских поселений (Иные закупки товаров, работ и услуг для обеспечения государственных (муниципальных) нужд)</t>
  </si>
  <si>
    <t>03 0 01 65000</t>
  </si>
  <si>
    <t>Снос (демонтаж) объектов капитального строительства (Иные закупки товаров, работ и услуг для обеспечения государственных (муниципальных) нужд)</t>
  </si>
  <si>
    <t>Содержание муниципального имущества  (Иные закупки товаров, работ и услуг для обеспечения государственных (муниципальных) нужд)</t>
  </si>
  <si>
    <t>Проведение ремонтных работ муниципального жилого фонда (Иные закупки товаров, работ и услуг для обеспечения государственных (муниципальных) нужд)</t>
  </si>
  <si>
    <t>03 0 02 63000</t>
  </si>
  <si>
    <t>03 0 02 63010</t>
  </si>
  <si>
    <t>03 0 02 63020</t>
  </si>
  <si>
    <t>Прочие мероприятия в сфере муниципальной собственности (Иные закупки товаров, работ и услуг для обеспечения государственных (муниципальных) нужд)</t>
  </si>
  <si>
    <t>03 0 04 62050</t>
  </si>
  <si>
    <t>830</t>
  </si>
  <si>
    <t>Осуществление полномочий по организации в границах поселений водоснабжения населения, водоотведения, снабжения населения топливом, в пределах полномочий, установленных законодательством Российской Федерации (Иные закупки товаров, работ и услуг для обеспечения государственных (муниципальных) нужд)</t>
  </si>
  <si>
    <t>Мероприятия по ремонту и замене оборудования на объектах водоотведения  (Иные закупки товаров, работ и услуг для обеспечения государственных (муниципальных) нужд)</t>
  </si>
  <si>
    <t>05 0 01 0000</t>
  </si>
  <si>
    <t>Основное мероприятие "Обеспечение условий осуществления образовательной деятельности по образовательным программам начального общего, основного общего, среднего общего образования"</t>
  </si>
  <si>
    <t>Основное мероприятие "Региональный проект "Успех каждого ребенка" в рамках реализации национального проекта "Образование"</t>
  </si>
  <si>
    <t>Реализация мероприятий по созданию в общеобразовательных организациях, расположенных в сельской местности и малых городах, условий для занятий физической культурой и спортом (Субсидии бюджетным учреждениям)</t>
  </si>
  <si>
    <t>06 2 02 00000</t>
  </si>
  <si>
    <t>06 2 E2 00000</t>
  </si>
  <si>
    <t>06 2 E2 50970</t>
  </si>
  <si>
    <t>Персонифицированное финансирование дополнительного образования (Субсидии бюджетным учреждениям)</t>
  </si>
  <si>
    <t>06 3 01 24231</t>
  </si>
  <si>
    <t>Обеспечение стабильного функционирования организаций (Субсидии бюджетным учреждениям)</t>
  </si>
  <si>
    <t>Основное мероприятие "Создание условий для занятий физической культурой и спортом"</t>
  </si>
  <si>
    <t>06 5 00 00000</t>
  </si>
  <si>
    <t>06 5 01 24220</t>
  </si>
  <si>
    <t>06 5 02 00000</t>
  </si>
  <si>
    <t>25 8 00 67950</t>
  </si>
  <si>
    <t>Ведомственная целевая программа "Развитие культурно-досуговой деятельности в Лоухском муниципальном районе" (Иные закупки товаров, работ и услуг для обеспечения государственных (муниципальных) нужд)</t>
  </si>
  <si>
    <t>Утверждено на 2021 год</t>
  </si>
  <si>
    <t>Подпрограмма "Развитие малого и среднего предпринимательства в Лоухском муниципальном районе"</t>
  </si>
  <si>
    <t>Информационно-консультационная поддержка субъектов малого и среднего предпринимательства</t>
  </si>
  <si>
    <t>Информационно-консультационная поддержка субъектов малого и среднего предпринимательства (Расходы на выплаты персоналу государственных (муниципальных) органов)</t>
  </si>
  <si>
    <t>Информационно-консультационная поддержка субъектов малого и среднего предпринимательства (Иные закупки товаров, работ и услуг для обеспечения государственных (муниципальных) нужд)</t>
  </si>
  <si>
    <t>Подпрограмма "Развитие туризма в Лоухском муниципальном районе"</t>
  </si>
  <si>
    <t>Реализация мероприятий в сфере туризма</t>
  </si>
  <si>
    <t>Реализация мероприятий в сфере туризма (Иные закупки товаров, работ и услуг для обеспечения государственных (муниципальных) нужд)</t>
  </si>
  <si>
    <t>01 1 00 60610</t>
  </si>
  <si>
    <t>01 2 00 60650</t>
  </si>
  <si>
    <t>01 3 00 70040</t>
  </si>
  <si>
    <t>01 3 00 90610</t>
  </si>
  <si>
    <t>Реализация мероприятий в сфере туризма  (Расходы на выплаты персоналу государственных (муниципальных) органов)</t>
  </si>
  <si>
    <t>Муниципальная программа "Развитие молодежной политики"</t>
  </si>
  <si>
    <t>Подпрограмма "Молодежь Лоухского муниципального района"</t>
  </si>
  <si>
    <t>Подпрограмма "Обеспечение жильем молодых семей в Лоухском муниципальном районе"</t>
  </si>
  <si>
    <t>Подпрограмма "Гражданско-патриотическое воспитание молодежи в Лоухском муниципальном районе"</t>
  </si>
  <si>
    <t>Мероприятия по увековечению памяти погибших в Великой Отечественной войне, благоустройству воинских захоронений на территории Лоухского муниципального района  (Иные закупки товаров, работ и услуг для обеспечения государственных (муниципальных) нужд)</t>
  </si>
  <si>
    <t xml:space="preserve">Подпрограмма "Комплексные меры по реализации государственной антинаркотической политики на территории Лоухского муниципального района." </t>
  </si>
  <si>
    <t>02 3 00 60720</t>
  </si>
  <si>
    <t>301  751</t>
  </si>
  <si>
    <t>Муниципальная программа "Развитие муниципальной службы в органах местного самоуправления Лоухского муниципального района"</t>
  </si>
  <si>
    <t>301  392</t>
  </si>
  <si>
    <t>301 392</t>
  </si>
  <si>
    <t>Муниципальная программа "Строительство, реконструкция, ремонт и замена оборудования на объектах водоснабжения и водоотведения Лоухского муниципального района"</t>
  </si>
  <si>
    <t>Муниципальная программа "Развитие образования и спортивной подготовки детей и молодежи в Лоухском муниципальном районе"</t>
  </si>
  <si>
    <t>6.1.</t>
  </si>
  <si>
    <t>Подпрограмма "Развитие дошкольного образования в Лоухском муниципальном районе"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</si>
  <si>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дршкольного,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(Субсидии бюджетным учреждениям)</t>
  </si>
  <si>
    <t>6.2.</t>
  </si>
  <si>
    <t>Подпрограмма "Развитие общего образования в Лоухском муниципальном районе"</t>
  </si>
  <si>
    <t>Реализация мероприятий ВЦП "Энергосбережение и повышение энергетической эффективности муниципальных учреждений отраслей "Образование" и "Физическая культура и спорт" (Субсидии бюджетным учреждениям)</t>
  </si>
  <si>
    <t>06 2 02 67950</t>
  </si>
  <si>
    <t>6.3.</t>
  </si>
  <si>
    <t>Подпрограмма "Развитие дополнительного образования в Лоухском муниципальном районе"</t>
  </si>
  <si>
    <t>6.4.</t>
  </si>
  <si>
    <t>Подпрограмма "Организация исполнения муниципальных функций в системе образования и совершенствование социальной и психолого-пелагогической помощи граждан в Лоухском муниципальном районе"</t>
  </si>
  <si>
    <t>Мероприятия в сфере образования  (Иные закупки товаров, работ и услуг для обеспечения государственных (муниципальных) нужд)</t>
  </si>
  <si>
    <t>06 4 01 64360</t>
  </si>
  <si>
    <t>6.5.</t>
  </si>
  <si>
    <t>Подпрограмма "Организация спортивной подготовки детей и молодежи в Лоухском муниципальном районе"</t>
  </si>
  <si>
    <t>Мероприятия по проведению текущего и (или) капитального ремонта в муниципальных организациях (Субсидии бюджетным учреждениям)</t>
  </si>
  <si>
    <t>06 5 02 24540</t>
  </si>
  <si>
    <t>Основное мероприятие "Реализация программ спортивной подготовки"</t>
  </si>
  <si>
    <t>7.1.</t>
  </si>
  <si>
    <t>7.2.</t>
  </si>
  <si>
    <t>7.3.</t>
  </si>
  <si>
    <t>07 2 00 24241</t>
  </si>
  <si>
    <t>Муниципальная программа "Развитие библиотечного дела в муниципальном бюджетном учреждении "Централизованная библиотечная система Лоухского муниципального района"</t>
  </si>
  <si>
    <t>Подпрограмма "Развитие библиотечного обслуживания населения Лоухского муниципального района"</t>
  </si>
  <si>
    <t>Подпрограмма "Развитие библиотечных фондов"</t>
  </si>
  <si>
    <t>Подпрограмма "Создание и выпуск районной газеты "Наше Приполярье"</t>
  </si>
  <si>
    <t>8.</t>
  </si>
  <si>
    <t>Муниципальная программа "Укрепление общественного здоровья в Лоухском муниципальном районе"</t>
  </si>
  <si>
    <t>Реализация мероприятий направленных на популяризацию здорового образа жизни  (Иные закупки товаров, работ и услуг для обеспечения государственных (муниципальных) нужд)</t>
  </si>
  <si>
    <t>9.</t>
  </si>
  <si>
    <t>Муниципальная программа "Комплексное развитие сельских территорий"</t>
  </si>
  <si>
    <t>Реализация мероприятий по устойчивому развитию сельских территорий (Иные закупки товаров, работ и услуг для обеспечения государственных (муниципальных) нужд)</t>
  </si>
  <si>
    <t>09 0 00 00000</t>
  </si>
  <si>
    <t>09 0 00 60520</t>
  </si>
  <si>
    <t>10 0 00 00000</t>
  </si>
  <si>
    <t>10 0 00 62060</t>
  </si>
  <si>
    <t>Ведомственная целевая программа "Социальная поддержка специалистов с высшим профессиональным образованием учреждений социальной сферы, осуществляющих свою деятельность на территории Лоухского муниципального района" в рамках непрограммного направления деятельности (Публичные нормативные выплаты гражданам несоциального характера)</t>
  </si>
  <si>
    <t>Ведомственная целевая программа "Развитие физической культуры и спорта в Лоухском муниципальном районе" в рамках непрограммного направления деятельности (Иные закупки товаров, работ и услуг для обеспечения государственных (муниципальных) нужд)</t>
  </si>
  <si>
    <t>Ведомственная целевая программа "Адресная социальная поддержка населения Лоухского муниципального района" в рамках непрограммного направления деятельности (Публичные нормативные социальные выплаты гражданам)</t>
  </si>
  <si>
    <t>10.</t>
  </si>
  <si>
    <t>11.</t>
  </si>
  <si>
    <t>12.</t>
  </si>
  <si>
    <t>13.</t>
  </si>
  <si>
    <t>Содержание муниципального имущества  (Исполнение судебных актов)</t>
  </si>
  <si>
    <t>Реализация мероприятий ФЦП "Развитие Республики Карелия на период до 2021 года" (Бюджетные инвестиции)</t>
  </si>
  <si>
    <t>25 0 00 18050</t>
  </si>
  <si>
    <t>06 1 01 42100</t>
  </si>
  <si>
    <t>Реализация мероприятий государственной программы Республики Карелия "Развитие образования" (Иные закупки товаров, работ и услуг для обеспечения государственных (муниципальных) нужд)</t>
  </si>
  <si>
    <t>06 2 01 53030</t>
  </si>
  <si>
    <t>Реализация мероприятий по ежемесячному денежному вознаграждению за классное руководство педагогическим работникам муниципальных общеобразовательных организаций (Субсидии бюджетным учреждениям)</t>
  </si>
  <si>
    <t>06 4 02 С3210</t>
  </si>
  <si>
    <t>06 4 02 L3040             06 4 02 R3040</t>
  </si>
  <si>
    <t>Реализация мероприятий по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бюджетным учреждениям)</t>
  </si>
  <si>
    <t>06 5 02 43230</t>
  </si>
  <si>
    <t>Реализация мероприятий государственной программы Республики Карелия "Развитие физической культуры и спорта"  (Иные закупки товаров, работ и услуг для обеспечения государственных (муниципальных) нужд)</t>
  </si>
  <si>
    <t>06 5 P5 00000</t>
  </si>
  <si>
    <t>Основное мероприятие "Региональный проект "Спорт-норма жизни" в рамках реализации национального проекта "Демография"</t>
  </si>
  <si>
    <t>06 5 Р5 43230</t>
  </si>
  <si>
    <t>Реализация мероприятий государственной программы Республики Карелия "Развитие физической культуры и спорта" (в целях развития системы спортивной подготовки) (Субсидии бюджетным учреждениям)</t>
  </si>
  <si>
    <t>25 0 00 42100</t>
  </si>
  <si>
    <t>Осуществление полномочий по предоставлению предусмотренных пунктом 5 части 1 статьи 9 Закона Республики Карелия от 20 декабря 2013 года № 1755-ЗРК  "Об образовании" мер социальной поддержки и социального обслуживания обечающимся с ограниченными возможностями здоровья. за исключением обучающихся (воспитываемых) в государственных образовательных организациях Республики Карелия в рамках непрограммного направления деятельности (Субсидии бюджетным учреждениям)</t>
  </si>
  <si>
    <t>25 0 00 42203</t>
  </si>
  <si>
    <t>Осуществление полномочий по организации и осуществлению деятельности органов опеки и попечительства в рамках непрограммного направления деятельности (Субсидии бюджетным учреждениям)</t>
  </si>
  <si>
    <t>Процент исполнения, %</t>
  </si>
  <si>
    <t>Отклонение от 2021 года,       тыс.руб.</t>
  </si>
  <si>
    <t>Темп роста (снижения),     %</t>
  </si>
  <si>
    <t>Прочие мероприятия в сфере муниципальной собственности (Исполнение судебных актов)</t>
  </si>
  <si>
    <t>Основное мероприятие "Обеспечение условий осуществления образовательной деятельности по образовательным программам дошкольного образования"</t>
  </si>
  <si>
    <t>06 1 03 00000</t>
  </si>
  <si>
    <t>06 1 03 43200</t>
  </si>
  <si>
    <t>Обеспечение расходных обязательств по реализации мероприятий государственной программы Республики Карелия "Развитие образования" (Субсидии бюджетным учреждениям)</t>
  </si>
  <si>
    <t>06 1 03 С3200</t>
  </si>
  <si>
    <t>Мероприятия по слзданию и функционированию Центра образования цифрового и гуманитарного профилей "Точка роста" (Субсидии бюджетным учреждениям)</t>
  </si>
  <si>
    <t>06 2 02 25520</t>
  </si>
  <si>
    <t>06 2 02 43200</t>
  </si>
  <si>
    <t>06 2 02 С3200</t>
  </si>
  <si>
    <t>Расходы бюджета по муниципальным программам Лоухского муниципального района за 9 месяцев 2021 года.</t>
  </si>
  <si>
    <t>Исполнено на 01.10.2021г.</t>
  </si>
  <si>
    <t>На реализацию дополнительных мероприятий по поддержке малого и среднего предпринимательства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</si>
  <si>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01 1 01 43240</t>
  </si>
  <si>
    <t>На реализацию мероприятий по обеспечению бесперебойной работы объектов водоснабжения и водоотведения  (Иные закупки товаров, работ и услуг для обеспечения государственных (муниципальных) нужд)</t>
  </si>
  <si>
    <t>05 0 00 43340</t>
  </si>
  <si>
    <t>Обеспечение расходных обязательств по реализации мероприятий по реконструкции объектов водоотведения  (Иные закупки товаров, работ и услуг для обеспечения государственных (муниципальных) нужд)</t>
  </si>
  <si>
    <t>05 0 01 С3220</t>
  </si>
  <si>
    <t>05 0 01 К419Ж      05 0 01 L419V              05 0 01 L419F</t>
  </si>
  <si>
    <t>Мероприятия по проведению текущего и (или) капитального ремонта в муниципальных образовательных организациях (Субсидии бюджетным учреждениям)</t>
  </si>
  <si>
    <t>06 2 02 25510</t>
  </si>
  <si>
    <t>Основное мероприятие "Региональный проект "Современная школа" в рамках реализации национального проекта "Образование"</t>
  </si>
  <si>
    <t>06 2 Е1 00000</t>
  </si>
  <si>
    <t>06 2 Е1 43200</t>
  </si>
  <si>
    <t>Исполнено    на 01.10.2020г.         тыс.руб.</t>
  </si>
  <si>
    <t>Реализация мероприятий государственной программы Республики Карелия "Обеспечение доступным и комфортным жильем и жилищно-коммунальными услугами"  (Субсидии)</t>
  </si>
  <si>
    <t>03 0 02 43220</t>
  </si>
  <si>
    <t>520</t>
  </si>
  <si>
    <t>06 1 03 25500</t>
  </si>
  <si>
    <t>Основное мероприятие "Обеспечение условий осуществления образовательной деятельности по образовательным программам дополнительного образования"</t>
  </si>
  <si>
    <t>06 3 02 00000</t>
  </si>
  <si>
    <t>Мероприятия по проведению текущего и (или) капитального ремонта в муниципальных образовательных организациях дополнительного образования (Субсидии бюджетным учреждениям)</t>
  </si>
  <si>
    <t>06 3 02 25530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</si>
</sst>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0.000"/>
    <numFmt numFmtId="175" formatCode="#,##0.0"/>
    <numFmt numFmtId="176" formatCode="#,##0.000"/>
    <numFmt numFmtId="177" formatCode="0.0%"/>
  </numFmts>
  <fonts count="49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name val="Arial Cyr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vertical="top"/>
    </xf>
    <xf numFmtId="49" fontId="1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/>
    </xf>
    <xf numFmtId="0" fontId="6" fillId="0" borderId="0" xfId="0" applyFont="1" applyBorder="1" applyAlignment="1">
      <alignment vertical="top" wrapText="1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175" fontId="0" fillId="0" borderId="0" xfId="0" applyNumberFormat="1" applyFont="1" applyBorder="1" applyAlignment="1">
      <alignment horizontal="center" vertical="top"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49" fontId="11" fillId="0" borderId="0" xfId="0" applyNumberFormat="1" applyFont="1" applyBorder="1" applyAlignment="1">
      <alignment horizontal="center" vertical="top"/>
    </xf>
    <xf numFmtId="49" fontId="8" fillId="0" borderId="0" xfId="0" applyNumberFormat="1" applyFont="1" applyFill="1" applyBorder="1" applyAlignment="1">
      <alignment vertical="top" wrapText="1"/>
    </xf>
    <xf numFmtId="0" fontId="9" fillId="0" borderId="0" xfId="0" applyFont="1" applyBorder="1" applyAlignment="1">
      <alignment wrapText="1"/>
    </xf>
    <xf numFmtId="0" fontId="6" fillId="0" borderId="0" xfId="0" applyFont="1" applyFill="1" applyBorder="1" applyAlignment="1">
      <alignment vertical="top" wrapText="1"/>
    </xf>
    <xf numFmtId="49" fontId="11" fillId="0" borderId="0" xfId="0" applyNumberFormat="1" applyFont="1" applyFill="1" applyBorder="1" applyAlignment="1">
      <alignment vertical="top" wrapText="1"/>
    </xf>
    <xf numFmtId="49" fontId="1" fillId="0" borderId="0" xfId="0" applyNumberFormat="1" applyFont="1" applyBorder="1" applyAlignment="1">
      <alignment/>
    </xf>
    <xf numFmtId="0" fontId="8" fillId="0" borderId="0" xfId="53" applyNumberFormat="1" applyFont="1" applyFill="1" applyBorder="1" applyAlignment="1" applyProtection="1">
      <alignment vertical="top" wrapText="1"/>
      <protection hidden="1"/>
    </xf>
    <xf numFmtId="0" fontId="8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Fill="1" applyBorder="1" applyAlignment="1">
      <alignment wrapText="1"/>
    </xf>
    <xf numFmtId="49" fontId="10" fillId="0" borderId="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49" fontId="11" fillId="0" borderId="0" xfId="0" applyNumberFormat="1" applyFont="1" applyFill="1" applyBorder="1" applyAlignment="1">
      <alignment horizontal="center" vertical="top" wrapText="1"/>
    </xf>
    <xf numFmtId="49" fontId="8" fillId="0" borderId="0" xfId="53" applyNumberFormat="1" applyFont="1" applyFill="1" applyBorder="1" applyAlignment="1" applyProtection="1">
      <alignment horizontal="center" vertical="top" wrapText="1"/>
      <protection hidden="1"/>
    </xf>
    <xf numFmtId="49" fontId="8" fillId="0" borderId="0" xfId="0" applyNumberFormat="1" applyFont="1" applyFill="1" applyBorder="1" applyAlignment="1">
      <alignment horizontal="left" vertical="top" wrapText="1"/>
    </xf>
    <xf numFmtId="3" fontId="1" fillId="34" borderId="0" xfId="0" applyNumberFormat="1" applyFont="1" applyFill="1" applyBorder="1" applyAlignment="1">
      <alignment horizontal="center" vertical="top"/>
    </xf>
    <xf numFmtId="3" fontId="0" fillId="34" borderId="0" xfId="0" applyNumberFormat="1" applyFill="1" applyBorder="1" applyAlignment="1">
      <alignment horizontal="center" vertical="top"/>
    </xf>
    <xf numFmtId="4" fontId="0" fillId="34" borderId="0" xfId="0" applyNumberFormat="1" applyFont="1" applyFill="1" applyBorder="1" applyAlignment="1">
      <alignment horizontal="center" vertical="top"/>
    </xf>
    <xf numFmtId="3" fontId="0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vertical="top" wrapText="1"/>
    </xf>
    <xf numFmtId="4" fontId="0" fillId="0" borderId="0" xfId="0" applyNumberFormat="1" applyFont="1" applyBorder="1" applyAlignment="1">
      <alignment horizontal="center" vertical="top"/>
    </xf>
    <xf numFmtId="3" fontId="0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3" fontId="0" fillId="0" borderId="0" xfId="0" applyNumberFormat="1" applyFont="1" applyFill="1" applyBorder="1" applyAlignment="1">
      <alignment horizontal="center" vertical="top"/>
    </xf>
    <xf numFmtId="4" fontId="0" fillId="34" borderId="0" xfId="0" applyNumberFormat="1" applyFill="1" applyAlignment="1">
      <alignment horizontal="center" vertical="top"/>
    </xf>
    <xf numFmtId="4" fontId="0" fillId="0" borderId="0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center" vertical="top"/>
    </xf>
    <xf numFmtId="4" fontId="0" fillId="0" borderId="0" xfId="0" applyNumberFormat="1" applyFill="1" applyAlignment="1">
      <alignment horizontal="center" vertical="top"/>
    </xf>
    <xf numFmtId="4" fontId="1" fillId="33" borderId="0" xfId="0" applyNumberFormat="1" applyFont="1" applyFill="1" applyAlignment="1">
      <alignment/>
    </xf>
    <xf numFmtId="4" fontId="0" fillId="34" borderId="0" xfId="0" applyNumberFormat="1" applyFont="1" applyFill="1" applyBorder="1" applyAlignment="1">
      <alignment horizontal="center" vertical="top"/>
    </xf>
    <xf numFmtId="3" fontId="0" fillId="0" borderId="0" xfId="0" applyNumberFormat="1" applyFont="1" applyBorder="1" applyAlignment="1">
      <alignment horizontal="center" vertical="top" wrapText="1"/>
    </xf>
    <xf numFmtId="3" fontId="0" fillId="0" borderId="0" xfId="0" applyNumberFormat="1" applyFont="1" applyBorder="1" applyAlignment="1">
      <alignment horizontal="center" vertical="top"/>
    </xf>
    <xf numFmtId="4" fontId="0" fillId="0" borderId="0" xfId="0" applyNumberFormat="1" applyFont="1" applyBorder="1" applyAlignment="1">
      <alignment horizontal="center" vertical="top"/>
    </xf>
    <xf numFmtId="4" fontId="0" fillId="0" borderId="0" xfId="0" applyNumberFormat="1" applyFont="1" applyFill="1" applyBorder="1" applyAlignment="1">
      <alignment horizontal="center" vertical="top"/>
    </xf>
    <xf numFmtId="3" fontId="0" fillId="34" borderId="0" xfId="0" applyNumberFormat="1" applyFill="1" applyAlignment="1">
      <alignment horizontal="center" vertical="top"/>
    </xf>
    <xf numFmtId="175" fontId="0" fillId="34" borderId="0" xfId="0" applyNumberFormat="1" applyFill="1" applyAlignment="1">
      <alignment horizontal="center" vertical="top"/>
    </xf>
    <xf numFmtId="3" fontId="1" fillId="34" borderId="0" xfId="0" applyNumberFormat="1" applyFont="1" applyFill="1" applyAlignment="1">
      <alignment horizontal="center" vertical="top"/>
    </xf>
    <xf numFmtId="175" fontId="1" fillId="34" borderId="0" xfId="0" applyNumberFormat="1" applyFont="1" applyFill="1" applyAlignment="1">
      <alignment horizontal="center" vertical="top"/>
    </xf>
    <xf numFmtId="0" fontId="11" fillId="0" borderId="0" xfId="0" applyFont="1" applyFill="1" applyBorder="1" applyAlignment="1">
      <alignment vertical="top" wrapText="1"/>
    </xf>
    <xf numFmtId="3" fontId="0" fillId="33" borderId="0" xfId="0" applyNumberFormat="1" applyFont="1" applyFill="1" applyBorder="1" applyAlignment="1">
      <alignment horizontal="center" vertical="top"/>
    </xf>
    <xf numFmtId="3" fontId="0" fillId="0" borderId="0" xfId="0" applyNumberFormat="1" applyBorder="1" applyAlignment="1">
      <alignment horizontal="center" vertical="top"/>
    </xf>
    <xf numFmtId="3" fontId="1" fillId="0" borderId="0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wrapText="1"/>
    </xf>
    <xf numFmtId="49" fontId="11" fillId="0" borderId="0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0" fillId="33" borderId="0" xfId="0" applyFill="1" applyBorder="1" applyAlignment="1">
      <alignment vertical="top" wrapText="1"/>
    </xf>
    <xf numFmtId="49" fontId="0" fillId="0" borderId="0" xfId="0" applyNumberFormat="1" applyFont="1" applyBorder="1" applyAlignment="1">
      <alignment vertical="top"/>
    </xf>
    <xf numFmtId="0" fontId="9" fillId="0" borderId="0" xfId="0" applyFont="1" applyBorder="1" applyAlignment="1">
      <alignment vertical="top" wrapText="1"/>
    </xf>
    <xf numFmtId="49" fontId="1" fillId="0" borderId="0" xfId="0" applyNumberFormat="1" applyFont="1" applyFill="1" applyBorder="1" applyAlignment="1">
      <alignment vertical="top"/>
    </xf>
    <xf numFmtId="175" fontId="1" fillId="0" borderId="0" xfId="0" applyNumberFormat="1" applyFont="1" applyFill="1" applyBorder="1" applyAlignment="1">
      <alignment horizontal="center" vertical="top"/>
    </xf>
    <xf numFmtId="175" fontId="0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4" fontId="1" fillId="0" borderId="0" xfId="0" applyNumberFormat="1" applyFont="1" applyFill="1" applyBorder="1" applyAlignment="1">
      <alignment horizontal="center" vertical="top"/>
    </xf>
    <xf numFmtId="3" fontId="0" fillId="0" borderId="0" xfId="0" applyNumberFormat="1" applyFill="1" applyBorder="1" applyAlignment="1">
      <alignment horizontal="center" vertical="top"/>
    </xf>
    <xf numFmtId="3" fontId="1" fillId="0" borderId="0" xfId="0" applyNumberFormat="1" applyFont="1" applyFill="1" applyBorder="1" applyAlignment="1">
      <alignment horizontal="center" vertical="top"/>
    </xf>
    <xf numFmtId="175" fontId="0" fillId="0" borderId="0" xfId="0" applyNumberFormat="1" applyFont="1" applyBorder="1" applyAlignment="1">
      <alignment horizontal="center" vertical="top"/>
    </xf>
    <xf numFmtId="175" fontId="0" fillId="0" borderId="0" xfId="0" applyNumberFormat="1" applyFont="1" applyBorder="1" applyAlignment="1">
      <alignment horizontal="center" vertical="top"/>
    </xf>
    <xf numFmtId="0" fontId="2" fillId="33" borderId="0" xfId="0" applyFont="1" applyFill="1" applyBorder="1" applyAlignment="1">
      <alignment vertical="top" wrapText="1"/>
    </xf>
    <xf numFmtId="4" fontId="1" fillId="34" borderId="0" xfId="0" applyNumberFormat="1" applyFont="1" applyFill="1" applyAlignment="1">
      <alignment horizontal="center" vertical="top"/>
    </xf>
    <xf numFmtId="0" fontId="1" fillId="0" borderId="0" xfId="0" applyFont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177" fontId="0" fillId="0" borderId="0" xfId="0" applyNumberFormat="1" applyAlignment="1">
      <alignment vertical="top"/>
    </xf>
    <xf numFmtId="177" fontId="1" fillId="0" borderId="0" xfId="0" applyNumberFormat="1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top"/>
    </xf>
    <xf numFmtId="4" fontId="1" fillId="0" borderId="0" xfId="0" applyNumberFormat="1" applyFont="1" applyAlignment="1">
      <alignment/>
    </xf>
    <xf numFmtId="177" fontId="48" fillId="0" borderId="0" xfId="0" applyNumberFormat="1" applyFont="1" applyFill="1" applyAlignment="1">
      <alignment vertical="top"/>
    </xf>
    <xf numFmtId="177" fontId="48" fillId="0" borderId="0" xfId="0" applyNumberFormat="1" applyFont="1" applyAlignment="1">
      <alignment vertical="top"/>
    </xf>
    <xf numFmtId="177" fontId="0" fillId="0" borderId="0" xfId="0" applyNumberFormat="1" applyFont="1" applyAlignment="1">
      <alignment vertical="top"/>
    </xf>
    <xf numFmtId="177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76" fontId="0" fillId="0" borderId="0" xfId="0" applyNumberFormat="1" applyFont="1" applyBorder="1" applyAlignment="1">
      <alignment horizontal="center" vertical="top" wrapText="1"/>
    </xf>
    <xf numFmtId="176" fontId="1" fillId="0" borderId="0" xfId="0" applyNumberFormat="1" applyFont="1" applyBorder="1" applyAlignment="1">
      <alignment horizontal="center" vertical="top" wrapText="1"/>
    </xf>
    <xf numFmtId="4" fontId="0" fillId="0" borderId="0" xfId="0" applyNumberFormat="1" applyBorder="1" applyAlignment="1">
      <alignment horizontal="center" vertical="top"/>
    </xf>
    <xf numFmtId="176" fontId="0" fillId="0" borderId="0" xfId="0" applyNumberFormat="1" applyFont="1" applyBorder="1" applyAlignment="1">
      <alignment horizontal="center" vertical="top"/>
    </xf>
    <xf numFmtId="176" fontId="0" fillId="0" borderId="0" xfId="0" applyNumberFormat="1" applyFont="1" applyFill="1" applyBorder="1" applyAlignment="1">
      <alignment horizontal="center" vertical="top"/>
    </xf>
    <xf numFmtId="4" fontId="1" fillId="0" borderId="0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61"/>
  <sheetViews>
    <sheetView tabSelected="1" zoomScalePageLayoutView="0" workbookViewId="0" topLeftCell="C1">
      <pane ySplit="6" topLeftCell="A130" activePane="bottomLeft" state="frozen"/>
      <selection pane="topLeft" activeCell="A1" sqref="A1"/>
      <selection pane="bottomLeft" activeCell="K140" sqref="K140"/>
    </sheetView>
  </sheetViews>
  <sheetFormatPr defaultColWidth="9.00390625" defaultRowHeight="12.75"/>
  <cols>
    <col min="1" max="1" width="6.125" style="0" customWidth="1"/>
    <col min="2" max="2" width="75.625" style="0" customWidth="1"/>
    <col min="3" max="3" width="7.75390625" style="0" customWidth="1"/>
    <col min="4" max="4" width="15.75390625" style="0" customWidth="1"/>
    <col min="5" max="5" width="10.25390625" style="0" customWidth="1"/>
    <col min="6" max="6" width="12.00390625" style="0" customWidth="1"/>
    <col min="7" max="7" width="11.375" style="0" customWidth="1"/>
    <col min="8" max="8" width="11.00390625" style="0" customWidth="1"/>
    <col min="9" max="9" width="10.75390625" style="0" customWidth="1"/>
    <col min="10" max="10" width="11.25390625" style="0" customWidth="1"/>
    <col min="11" max="11" width="11.125" style="0" customWidth="1"/>
  </cols>
  <sheetData>
    <row r="2" spans="1:6" ht="12.75">
      <c r="A2" s="106" t="s">
        <v>287</v>
      </c>
      <c r="B2" s="106"/>
      <c r="C2" s="106"/>
      <c r="D2" s="106"/>
      <c r="E2" s="106"/>
      <c r="F2" s="106"/>
    </row>
    <row r="3" spans="2:6" ht="12.75">
      <c r="B3" s="21"/>
      <c r="C3" s="21"/>
      <c r="D3" s="21"/>
      <c r="E3" s="21"/>
      <c r="F3" s="21"/>
    </row>
    <row r="4" ht="18" customHeight="1">
      <c r="F4" s="2" t="s">
        <v>5</v>
      </c>
    </row>
    <row r="5" spans="1:11" ht="53.25" customHeight="1">
      <c r="A5" s="22" t="s">
        <v>9</v>
      </c>
      <c r="B5" s="3" t="s">
        <v>0</v>
      </c>
      <c r="C5" s="3" t="s">
        <v>105</v>
      </c>
      <c r="D5" s="3" t="s">
        <v>1</v>
      </c>
      <c r="E5" s="3" t="s">
        <v>2</v>
      </c>
      <c r="F5" s="23" t="s">
        <v>185</v>
      </c>
      <c r="G5" s="23" t="s">
        <v>288</v>
      </c>
      <c r="H5" s="3" t="s">
        <v>274</v>
      </c>
      <c r="I5" s="98" t="s">
        <v>301</v>
      </c>
      <c r="J5" s="99" t="s">
        <v>275</v>
      </c>
      <c r="K5" s="99" t="s">
        <v>276</v>
      </c>
    </row>
    <row r="6" spans="1:11" ht="13.5" customHeight="1">
      <c r="A6" s="5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5">
        <v>7</v>
      </c>
      <c r="H6" s="95">
        <v>8</v>
      </c>
      <c r="I6" s="5">
        <v>9</v>
      </c>
      <c r="J6" s="5">
        <v>10</v>
      </c>
      <c r="K6" s="5">
        <v>11</v>
      </c>
    </row>
    <row r="7" spans="1:11" ht="26.25" customHeight="1">
      <c r="A7" s="8" t="s">
        <v>10</v>
      </c>
      <c r="B7" s="17" t="s">
        <v>7</v>
      </c>
      <c r="C7" s="37" t="s">
        <v>106</v>
      </c>
      <c r="D7" s="19" t="s">
        <v>22</v>
      </c>
      <c r="E7" s="10"/>
      <c r="F7" s="108">
        <f>SUM(F8,F15,F19)</f>
        <v>2580.536</v>
      </c>
      <c r="G7" s="112">
        <f>SUM(G8,G15,G19)</f>
        <v>117.90999999999998</v>
      </c>
      <c r="H7" s="96">
        <f>G7/F7</f>
        <v>0.04569205777404384</v>
      </c>
      <c r="I7" s="100">
        <v>32.74</v>
      </c>
      <c r="J7" s="100">
        <f>G7-I7</f>
        <v>85.16999999999999</v>
      </c>
      <c r="K7" s="96">
        <f>G7/I7</f>
        <v>3.6014050091631025</v>
      </c>
    </row>
    <row r="8" spans="1:11" ht="26.25" customHeight="1">
      <c r="A8" s="7" t="s">
        <v>11</v>
      </c>
      <c r="B8" s="12" t="s">
        <v>186</v>
      </c>
      <c r="C8" s="38"/>
      <c r="D8" s="9" t="s">
        <v>23</v>
      </c>
      <c r="E8" s="10"/>
      <c r="F8" s="107">
        <f>SUM(F9,F12)</f>
        <v>2080.536</v>
      </c>
      <c r="G8" s="62">
        <f>SUM(G9,G12)</f>
        <v>0</v>
      </c>
      <c r="H8" s="96">
        <f aca="true" t="shared" si="0" ref="H8:H79">G8/F8</f>
        <v>0</v>
      </c>
      <c r="I8" s="100">
        <v>0.78</v>
      </c>
      <c r="J8" s="100">
        <f aca="true" t="shared" si="1" ref="J8:J75">G8-I8</f>
        <v>-0.78</v>
      </c>
      <c r="K8" s="96">
        <f aca="true" t="shared" si="2" ref="K8:K75">G8/I8</f>
        <v>0</v>
      </c>
    </row>
    <row r="9" spans="1:11" ht="27" customHeight="1">
      <c r="A9" s="7"/>
      <c r="B9" s="12" t="s">
        <v>187</v>
      </c>
      <c r="C9" s="39"/>
      <c r="D9" s="9" t="s">
        <v>193</v>
      </c>
      <c r="E9" s="10"/>
      <c r="F9" s="62">
        <f>SUM(F10:F11)</f>
        <v>40</v>
      </c>
      <c r="G9" s="62">
        <f>SUM(G10:G11)</f>
        <v>0</v>
      </c>
      <c r="H9" s="96">
        <f t="shared" si="0"/>
        <v>0</v>
      </c>
      <c r="I9" s="100">
        <v>0.78</v>
      </c>
      <c r="J9" s="100">
        <f t="shared" si="1"/>
        <v>-0.78</v>
      </c>
      <c r="K9" s="96">
        <f t="shared" si="2"/>
        <v>0</v>
      </c>
    </row>
    <row r="10" spans="1:11" ht="39" customHeight="1">
      <c r="A10" s="7"/>
      <c r="B10" s="12" t="s">
        <v>188</v>
      </c>
      <c r="C10" s="38"/>
      <c r="D10" s="9" t="s">
        <v>193</v>
      </c>
      <c r="E10" s="9">
        <v>120</v>
      </c>
      <c r="F10" s="62">
        <v>10</v>
      </c>
      <c r="G10" s="56"/>
      <c r="H10" s="96">
        <f t="shared" si="0"/>
        <v>0</v>
      </c>
      <c r="I10" s="100"/>
      <c r="J10" s="100">
        <f t="shared" si="1"/>
        <v>0</v>
      </c>
      <c r="K10" s="102" t="e">
        <f t="shared" si="2"/>
        <v>#DIV/0!</v>
      </c>
    </row>
    <row r="11" spans="1:11" ht="41.25" customHeight="1">
      <c r="A11" s="7"/>
      <c r="B11" s="12" t="s">
        <v>189</v>
      </c>
      <c r="C11" s="39"/>
      <c r="D11" s="9" t="s">
        <v>193</v>
      </c>
      <c r="E11" s="9">
        <v>240</v>
      </c>
      <c r="F11" s="62">
        <v>30</v>
      </c>
      <c r="G11" s="61"/>
      <c r="H11" s="96">
        <f t="shared" si="0"/>
        <v>0</v>
      </c>
      <c r="I11" s="100">
        <v>0.78</v>
      </c>
      <c r="J11" s="100">
        <f t="shared" si="1"/>
        <v>-0.78</v>
      </c>
      <c r="K11" s="96">
        <f t="shared" si="2"/>
        <v>0</v>
      </c>
    </row>
    <row r="12" spans="1:11" ht="27" customHeight="1">
      <c r="A12" s="7"/>
      <c r="B12" s="24" t="s">
        <v>24</v>
      </c>
      <c r="C12" s="38"/>
      <c r="D12" s="9" t="s">
        <v>25</v>
      </c>
      <c r="E12" s="10"/>
      <c r="F12" s="107">
        <f>F14+F13</f>
        <v>2040.536</v>
      </c>
      <c r="G12" s="62">
        <f>G14</f>
        <v>0</v>
      </c>
      <c r="H12" s="96">
        <f t="shared" si="0"/>
        <v>0</v>
      </c>
      <c r="I12" s="100">
        <f>I13+I14</f>
        <v>2041.29</v>
      </c>
      <c r="J12" s="100">
        <f t="shared" si="1"/>
        <v>-2041.29</v>
      </c>
      <c r="K12" s="104">
        <f t="shared" si="2"/>
        <v>0</v>
      </c>
    </row>
    <row r="13" spans="1:11" ht="49.5" customHeight="1">
      <c r="A13" s="7"/>
      <c r="B13" s="24" t="s">
        <v>289</v>
      </c>
      <c r="C13" s="38"/>
      <c r="D13" s="9" t="s">
        <v>290</v>
      </c>
      <c r="E13" s="9">
        <v>810</v>
      </c>
      <c r="F13" s="107">
        <v>1970.536</v>
      </c>
      <c r="G13" s="62"/>
      <c r="H13" s="96"/>
      <c r="I13" s="100">
        <v>1991.29</v>
      </c>
      <c r="J13" s="100">
        <f t="shared" si="1"/>
        <v>-1991.29</v>
      </c>
      <c r="K13" s="104">
        <f t="shared" si="2"/>
        <v>0</v>
      </c>
    </row>
    <row r="14" spans="1:11" ht="53.25" customHeight="1">
      <c r="A14" s="6"/>
      <c r="B14" s="12" t="s">
        <v>154</v>
      </c>
      <c r="C14" s="38"/>
      <c r="D14" s="11" t="s">
        <v>117</v>
      </c>
      <c r="E14" s="11" t="s">
        <v>6</v>
      </c>
      <c r="F14" s="63">
        <v>70</v>
      </c>
      <c r="G14" s="56"/>
      <c r="H14" s="96">
        <f t="shared" si="0"/>
        <v>0</v>
      </c>
      <c r="I14" s="100">
        <v>50</v>
      </c>
      <c r="J14" s="100">
        <f t="shared" si="1"/>
        <v>-50</v>
      </c>
      <c r="K14" s="104">
        <f t="shared" si="2"/>
        <v>0</v>
      </c>
    </row>
    <row r="15" spans="1:11" ht="20.25" customHeight="1">
      <c r="A15" s="7" t="s">
        <v>12</v>
      </c>
      <c r="B15" s="16" t="s">
        <v>190</v>
      </c>
      <c r="C15" s="39"/>
      <c r="D15" s="11" t="s">
        <v>26</v>
      </c>
      <c r="E15" s="11"/>
      <c r="F15" s="63">
        <f>F16</f>
        <v>120</v>
      </c>
      <c r="G15" s="90">
        <f>G16</f>
        <v>5.8</v>
      </c>
      <c r="H15" s="96">
        <f t="shared" si="0"/>
        <v>0.04833333333333333</v>
      </c>
      <c r="I15" s="100">
        <v>3.04</v>
      </c>
      <c r="J15" s="100">
        <f t="shared" si="1"/>
        <v>2.76</v>
      </c>
      <c r="K15" s="104">
        <f t="shared" si="2"/>
        <v>1.907894736842105</v>
      </c>
    </row>
    <row r="16" spans="1:11" ht="16.5" customHeight="1">
      <c r="A16" s="7"/>
      <c r="B16" s="24" t="s">
        <v>191</v>
      </c>
      <c r="C16" s="39"/>
      <c r="D16" s="11" t="s">
        <v>194</v>
      </c>
      <c r="E16" s="11"/>
      <c r="F16" s="63">
        <f>SUM(F17:F18)</f>
        <v>120</v>
      </c>
      <c r="G16" s="90">
        <f>SUM(G17:G18)</f>
        <v>5.8</v>
      </c>
      <c r="H16" s="96">
        <f t="shared" si="0"/>
        <v>0.04833333333333333</v>
      </c>
      <c r="I16" s="100">
        <v>3.04</v>
      </c>
      <c r="J16" s="100">
        <f t="shared" si="1"/>
        <v>2.76</v>
      </c>
      <c r="K16" s="104">
        <f t="shared" si="2"/>
        <v>1.907894736842105</v>
      </c>
    </row>
    <row r="17" spans="1:11" ht="26.25" customHeight="1">
      <c r="A17" s="7"/>
      <c r="B17" s="25" t="s">
        <v>197</v>
      </c>
      <c r="C17" s="40"/>
      <c r="D17" s="11" t="s">
        <v>194</v>
      </c>
      <c r="E17" s="13" t="s">
        <v>3</v>
      </c>
      <c r="F17" s="63">
        <v>20</v>
      </c>
      <c r="G17" s="56"/>
      <c r="H17" s="96">
        <f t="shared" si="0"/>
        <v>0</v>
      </c>
      <c r="I17" s="100"/>
      <c r="J17" s="100">
        <f t="shared" si="1"/>
        <v>0</v>
      </c>
      <c r="K17" s="103" t="e">
        <f t="shared" si="2"/>
        <v>#DIV/0!</v>
      </c>
    </row>
    <row r="18" spans="1:11" ht="26.25" customHeight="1">
      <c r="A18" s="7"/>
      <c r="B18" s="16" t="s">
        <v>192</v>
      </c>
      <c r="C18" s="39"/>
      <c r="D18" s="11" t="s">
        <v>194</v>
      </c>
      <c r="E18" s="13" t="s">
        <v>4</v>
      </c>
      <c r="F18" s="63">
        <v>100</v>
      </c>
      <c r="G18" s="56">
        <v>5.8</v>
      </c>
      <c r="H18" s="96">
        <f t="shared" si="0"/>
        <v>0.057999999999999996</v>
      </c>
      <c r="I18" s="100"/>
      <c r="J18" s="100">
        <f t="shared" si="1"/>
        <v>5.8</v>
      </c>
      <c r="K18" s="103" t="e">
        <f t="shared" si="2"/>
        <v>#DIV/0!</v>
      </c>
    </row>
    <row r="19" spans="1:11" ht="30" customHeight="1">
      <c r="A19" s="7" t="s">
        <v>13</v>
      </c>
      <c r="B19" s="16" t="s">
        <v>27</v>
      </c>
      <c r="C19" s="39"/>
      <c r="D19" s="13" t="s">
        <v>28</v>
      </c>
      <c r="E19" s="13"/>
      <c r="F19" s="63">
        <f>SUM(F20:F21)</f>
        <v>380</v>
      </c>
      <c r="G19" s="57">
        <f>SUM(G20:G21)</f>
        <v>112.10999999999999</v>
      </c>
      <c r="H19" s="96">
        <f t="shared" si="0"/>
        <v>0.29502631578947364</v>
      </c>
      <c r="I19" s="100">
        <v>108.17</v>
      </c>
      <c r="J19" s="100">
        <f t="shared" si="1"/>
        <v>3.9399999999999835</v>
      </c>
      <c r="K19" s="96">
        <f t="shared" si="2"/>
        <v>1.0364241471757418</v>
      </c>
    </row>
    <row r="20" spans="1:11" ht="38.25" customHeight="1">
      <c r="A20" s="7"/>
      <c r="B20" s="12" t="s">
        <v>146</v>
      </c>
      <c r="C20" s="39"/>
      <c r="D20" s="13" t="s">
        <v>195</v>
      </c>
      <c r="E20" s="13" t="s">
        <v>147</v>
      </c>
      <c r="F20" s="63">
        <v>80</v>
      </c>
      <c r="G20" s="61">
        <v>43.37</v>
      </c>
      <c r="H20" s="96">
        <f t="shared" si="0"/>
        <v>0.542125</v>
      </c>
      <c r="I20" s="100"/>
      <c r="J20" s="100">
        <f t="shared" si="1"/>
        <v>43.37</v>
      </c>
      <c r="K20" s="103" t="e">
        <f t="shared" si="2"/>
        <v>#DIV/0!</v>
      </c>
    </row>
    <row r="21" spans="1:11" ht="52.5" customHeight="1">
      <c r="A21" s="7"/>
      <c r="B21" s="18" t="s">
        <v>29</v>
      </c>
      <c r="C21" s="39"/>
      <c r="D21" s="13" t="s">
        <v>196</v>
      </c>
      <c r="E21" s="13" t="s">
        <v>6</v>
      </c>
      <c r="F21" s="71">
        <v>300</v>
      </c>
      <c r="G21" s="57">
        <v>68.74</v>
      </c>
      <c r="H21" s="96">
        <f t="shared" si="0"/>
        <v>0.22913333333333333</v>
      </c>
      <c r="I21" s="100">
        <v>108.17</v>
      </c>
      <c r="J21" s="100">
        <f t="shared" si="1"/>
        <v>-39.43000000000001</v>
      </c>
      <c r="K21" s="104">
        <f t="shared" si="2"/>
        <v>0.6354811870204308</v>
      </c>
    </row>
    <row r="22" spans="1:11" ht="18.75" customHeight="1">
      <c r="A22" s="8" t="s">
        <v>14</v>
      </c>
      <c r="B22" s="15" t="s">
        <v>198</v>
      </c>
      <c r="C22" s="42" t="s">
        <v>205</v>
      </c>
      <c r="D22" s="26" t="s">
        <v>30</v>
      </c>
      <c r="E22" s="13"/>
      <c r="F22" s="89">
        <f>SUM(F23,F27,F29,F33)</f>
        <v>601</v>
      </c>
      <c r="G22" s="87">
        <f>SUM(G23,G27,G29,G33)</f>
        <v>289.83</v>
      </c>
      <c r="H22" s="96">
        <f t="shared" si="0"/>
        <v>0.48224625623960066</v>
      </c>
      <c r="I22" s="100">
        <v>95.8</v>
      </c>
      <c r="J22" s="100">
        <f t="shared" si="1"/>
        <v>194.02999999999997</v>
      </c>
      <c r="K22" s="104">
        <f t="shared" si="2"/>
        <v>3.025365344467641</v>
      </c>
    </row>
    <row r="23" spans="1:11" ht="14.25" customHeight="1">
      <c r="A23" s="7" t="s">
        <v>15</v>
      </c>
      <c r="B23" s="18" t="s">
        <v>199</v>
      </c>
      <c r="C23" s="41"/>
      <c r="D23" s="14" t="s">
        <v>31</v>
      </c>
      <c r="E23" s="13"/>
      <c r="F23" s="63">
        <f>F24</f>
        <v>292</v>
      </c>
      <c r="G23" s="57">
        <f>G24</f>
        <v>198.89</v>
      </c>
      <c r="H23" s="96">
        <f t="shared" si="0"/>
        <v>0.6811301369863013</v>
      </c>
      <c r="I23" s="100">
        <v>4.8</v>
      </c>
      <c r="J23" s="100">
        <f t="shared" si="1"/>
        <v>194.08999999999997</v>
      </c>
      <c r="K23" s="104">
        <f t="shared" si="2"/>
        <v>41.43541666666667</v>
      </c>
    </row>
    <row r="24" spans="1:11" ht="18" customHeight="1">
      <c r="A24" s="7"/>
      <c r="B24" s="24" t="s">
        <v>32</v>
      </c>
      <c r="C24" s="39"/>
      <c r="D24" s="14" t="s">
        <v>33</v>
      </c>
      <c r="E24" s="13"/>
      <c r="F24" s="63">
        <f>SUM(F25:F26)</f>
        <v>292</v>
      </c>
      <c r="G24" s="57">
        <f>SUM(G25:G26)</f>
        <v>198.89</v>
      </c>
      <c r="H24" s="96">
        <f t="shared" si="0"/>
        <v>0.6811301369863013</v>
      </c>
      <c r="I24" s="100">
        <v>4.8</v>
      </c>
      <c r="J24" s="100">
        <f t="shared" si="1"/>
        <v>194.08999999999997</v>
      </c>
      <c r="K24" s="104">
        <f t="shared" si="2"/>
        <v>41.43541666666667</v>
      </c>
    </row>
    <row r="25" spans="1:11" ht="38.25" customHeight="1">
      <c r="A25" s="7"/>
      <c r="B25" s="18" t="s">
        <v>34</v>
      </c>
      <c r="C25" s="41" t="s">
        <v>106</v>
      </c>
      <c r="D25" s="14" t="s">
        <v>35</v>
      </c>
      <c r="E25" s="11" t="s">
        <v>4</v>
      </c>
      <c r="F25" s="72">
        <v>92</v>
      </c>
      <c r="G25" s="56">
        <v>19.69</v>
      </c>
      <c r="H25" s="96">
        <f t="shared" si="0"/>
        <v>0.2140217391304348</v>
      </c>
      <c r="I25" s="100">
        <v>4.8</v>
      </c>
      <c r="J25" s="100">
        <f t="shared" si="1"/>
        <v>14.89</v>
      </c>
      <c r="K25" s="104">
        <f t="shared" si="2"/>
        <v>4.102083333333334</v>
      </c>
    </row>
    <row r="26" spans="1:11" ht="29.25" customHeight="1">
      <c r="A26" s="7"/>
      <c r="B26" s="27" t="s">
        <v>36</v>
      </c>
      <c r="C26" s="41" t="s">
        <v>107</v>
      </c>
      <c r="D26" s="14" t="s">
        <v>37</v>
      </c>
      <c r="E26" s="11" t="s">
        <v>38</v>
      </c>
      <c r="F26" s="72">
        <v>200</v>
      </c>
      <c r="G26" s="67">
        <v>179.2</v>
      </c>
      <c r="H26" s="96">
        <f t="shared" si="0"/>
        <v>0.8959999999999999</v>
      </c>
      <c r="I26" s="100"/>
      <c r="J26" s="100">
        <f t="shared" si="1"/>
        <v>179.2</v>
      </c>
      <c r="K26" s="103" t="e">
        <f t="shared" si="2"/>
        <v>#DIV/0!</v>
      </c>
    </row>
    <row r="27" spans="1:11" ht="22.5" customHeight="1">
      <c r="A27" s="7" t="s">
        <v>16</v>
      </c>
      <c r="B27" s="12" t="s">
        <v>200</v>
      </c>
      <c r="C27" s="38"/>
      <c r="D27" s="14" t="s">
        <v>39</v>
      </c>
      <c r="E27" s="11"/>
      <c r="F27" s="88">
        <f>SUM(F28:F28)</f>
        <v>108</v>
      </c>
      <c r="G27" s="88">
        <f>SUM(G28:G28)</f>
        <v>0</v>
      </c>
      <c r="H27" s="96">
        <f t="shared" si="0"/>
        <v>0</v>
      </c>
      <c r="I27" s="100"/>
      <c r="J27" s="100">
        <f t="shared" si="1"/>
        <v>0</v>
      </c>
      <c r="K27" s="103" t="e">
        <f t="shared" si="2"/>
        <v>#DIV/0!</v>
      </c>
    </row>
    <row r="28" spans="1:11" ht="24.75" customHeight="1">
      <c r="A28" s="7"/>
      <c r="B28" s="18" t="s">
        <v>40</v>
      </c>
      <c r="C28" s="41" t="s">
        <v>106</v>
      </c>
      <c r="D28" s="14" t="s">
        <v>41</v>
      </c>
      <c r="E28" s="11" t="s">
        <v>8</v>
      </c>
      <c r="F28" s="72">
        <v>108</v>
      </c>
      <c r="G28" s="56"/>
      <c r="H28" s="96">
        <f t="shared" si="0"/>
        <v>0</v>
      </c>
      <c r="I28" s="100"/>
      <c r="J28" s="100">
        <f t="shared" si="1"/>
        <v>0</v>
      </c>
      <c r="K28" s="103" t="e">
        <f t="shared" si="2"/>
        <v>#DIV/0!</v>
      </c>
    </row>
    <row r="29" spans="1:11" ht="29.25" customHeight="1">
      <c r="A29" s="7" t="s">
        <v>17</v>
      </c>
      <c r="B29" s="12" t="s">
        <v>201</v>
      </c>
      <c r="C29" s="38"/>
      <c r="D29" s="14" t="s">
        <v>42</v>
      </c>
      <c r="E29" s="13"/>
      <c r="F29" s="63">
        <f>SUM(F30:F32)</f>
        <v>181</v>
      </c>
      <c r="G29" s="57">
        <f>SUM(G30:G32)</f>
        <v>85.19999999999999</v>
      </c>
      <c r="H29" s="96">
        <f t="shared" si="0"/>
        <v>0.4707182320441988</v>
      </c>
      <c r="I29" s="100">
        <v>133.7</v>
      </c>
      <c r="J29" s="100">
        <f t="shared" si="1"/>
        <v>-48.5</v>
      </c>
      <c r="K29" s="104">
        <f t="shared" si="2"/>
        <v>0.6372475691847419</v>
      </c>
    </row>
    <row r="30" spans="1:11" ht="39" customHeight="1">
      <c r="A30" s="6"/>
      <c r="B30" s="16" t="s">
        <v>43</v>
      </c>
      <c r="C30" s="39" t="s">
        <v>106</v>
      </c>
      <c r="D30" s="14" t="s">
        <v>44</v>
      </c>
      <c r="E30" s="11" t="s">
        <v>4</v>
      </c>
      <c r="F30" s="72">
        <v>51</v>
      </c>
      <c r="G30" s="56">
        <v>6.37</v>
      </c>
      <c r="H30" s="96">
        <f t="shared" si="0"/>
        <v>0.12490196078431373</v>
      </c>
      <c r="I30" s="100">
        <v>133.7</v>
      </c>
      <c r="J30" s="100">
        <f t="shared" si="1"/>
        <v>-127.32999999999998</v>
      </c>
      <c r="K30" s="104">
        <f t="shared" si="2"/>
        <v>0.04764397905759163</v>
      </c>
    </row>
    <row r="31" spans="1:11" ht="42.75" customHeight="1">
      <c r="A31" s="6"/>
      <c r="B31" s="16" t="s">
        <v>45</v>
      </c>
      <c r="C31" s="39" t="s">
        <v>106</v>
      </c>
      <c r="D31" s="14" t="s">
        <v>46</v>
      </c>
      <c r="E31" s="11" t="s">
        <v>4</v>
      </c>
      <c r="F31" s="72">
        <v>60</v>
      </c>
      <c r="G31" s="56">
        <v>35</v>
      </c>
      <c r="H31" s="96">
        <f t="shared" si="0"/>
        <v>0.5833333333333334</v>
      </c>
      <c r="I31" s="100"/>
      <c r="J31" s="100">
        <f t="shared" si="1"/>
        <v>35</v>
      </c>
      <c r="K31" s="103" t="e">
        <f t="shared" si="2"/>
        <v>#DIV/0!</v>
      </c>
    </row>
    <row r="32" spans="1:11" ht="51.75" customHeight="1">
      <c r="A32" s="6"/>
      <c r="B32" s="12" t="s">
        <v>202</v>
      </c>
      <c r="C32" s="38"/>
      <c r="D32" s="14" t="s">
        <v>204</v>
      </c>
      <c r="E32" s="11" t="s">
        <v>4</v>
      </c>
      <c r="F32" s="72">
        <v>70</v>
      </c>
      <c r="G32" s="48">
        <v>43.83</v>
      </c>
      <c r="H32" s="96">
        <f t="shared" si="0"/>
        <v>0.6261428571428571</v>
      </c>
      <c r="I32" s="100"/>
      <c r="J32" s="100">
        <f t="shared" si="1"/>
        <v>43.83</v>
      </c>
      <c r="K32" s="103" t="e">
        <f t="shared" si="2"/>
        <v>#DIV/0!</v>
      </c>
    </row>
    <row r="33" spans="1:11" ht="28.5" customHeight="1">
      <c r="A33" s="7" t="s">
        <v>18</v>
      </c>
      <c r="B33" s="12" t="s">
        <v>203</v>
      </c>
      <c r="C33" s="38" t="s">
        <v>106</v>
      </c>
      <c r="D33" s="14" t="s">
        <v>47</v>
      </c>
      <c r="E33" s="11"/>
      <c r="F33" s="72">
        <f>F34</f>
        <v>20</v>
      </c>
      <c r="G33" s="109">
        <f>G34</f>
        <v>5.74</v>
      </c>
      <c r="H33" s="96">
        <f t="shared" si="0"/>
        <v>0.28700000000000003</v>
      </c>
      <c r="I33" s="100"/>
      <c r="J33" s="100">
        <f t="shared" si="1"/>
        <v>5.74</v>
      </c>
      <c r="K33" s="103" t="e">
        <f t="shared" si="2"/>
        <v>#DIV/0!</v>
      </c>
    </row>
    <row r="34" spans="1:11" ht="40.5" customHeight="1">
      <c r="A34" s="6"/>
      <c r="B34" s="12" t="s">
        <v>48</v>
      </c>
      <c r="C34" s="42"/>
      <c r="D34" s="14" t="s">
        <v>49</v>
      </c>
      <c r="E34" s="11" t="s">
        <v>4</v>
      </c>
      <c r="F34" s="63">
        <v>20</v>
      </c>
      <c r="G34" s="49">
        <v>5.74</v>
      </c>
      <c r="H34" s="96">
        <f t="shared" si="0"/>
        <v>0.28700000000000003</v>
      </c>
      <c r="I34" s="100"/>
      <c r="J34" s="100">
        <f t="shared" si="1"/>
        <v>5.74</v>
      </c>
      <c r="K34" s="103" t="e">
        <f t="shared" si="2"/>
        <v>#DIV/0!</v>
      </c>
    </row>
    <row r="35" spans="1:11" ht="22.5" customHeight="1">
      <c r="A35" s="8" t="s">
        <v>19</v>
      </c>
      <c r="B35" s="15" t="s">
        <v>155</v>
      </c>
      <c r="C35" s="37" t="s">
        <v>106</v>
      </c>
      <c r="D35" s="26" t="s">
        <v>50</v>
      </c>
      <c r="E35" s="11"/>
      <c r="F35" s="73">
        <f>SUM(F36,F39,F47)</f>
        <v>4534</v>
      </c>
      <c r="G35" s="58">
        <f>SUM(G36,G39,G47)</f>
        <v>1879.06</v>
      </c>
      <c r="H35" s="96">
        <f t="shared" si="0"/>
        <v>0.41443758270842523</v>
      </c>
      <c r="I35" s="100">
        <v>588.49</v>
      </c>
      <c r="J35" s="100">
        <f t="shared" si="1"/>
        <v>1290.57</v>
      </c>
      <c r="K35" s="104">
        <f t="shared" si="2"/>
        <v>3.1930194225900186</v>
      </c>
    </row>
    <row r="36" spans="1:11" ht="18" customHeight="1">
      <c r="A36" s="8"/>
      <c r="B36" s="24" t="s">
        <v>51</v>
      </c>
      <c r="C36" s="39"/>
      <c r="D36" s="13" t="s">
        <v>52</v>
      </c>
      <c r="E36" s="11"/>
      <c r="F36" s="50">
        <f>SUM(F37:F38)</f>
        <v>739</v>
      </c>
      <c r="G36" s="52">
        <f>SUM(G37:G38)</f>
        <v>498.26</v>
      </c>
      <c r="H36" s="96">
        <f t="shared" si="0"/>
        <v>0.6742354533152909</v>
      </c>
      <c r="I36" s="100">
        <f>I37+I38</f>
        <v>57.6</v>
      </c>
      <c r="J36" s="100">
        <f t="shared" si="1"/>
        <v>440.65999999999997</v>
      </c>
      <c r="K36" s="104">
        <f t="shared" si="2"/>
        <v>8.650347222222221</v>
      </c>
    </row>
    <row r="37" spans="1:11" ht="39" customHeight="1">
      <c r="A37" s="6"/>
      <c r="B37" s="24" t="s">
        <v>53</v>
      </c>
      <c r="C37" s="39"/>
      <c r="D37" s="14" t="s">
        <v>54</v>
      </c>
      <c r="E37" s="14" t="s">
        <v>4</v>
      </c>
      <c r="F37" s="63">
        <v>259</v>
      </c>
      <c r="G37" s="56">
        <v>18.26</v>
      </c>
      <c r="H37" s="96">
        <f t="shared" si="0"/>
        <v>0.0705019305019305</v>
      </c>
      <c r="I37" s="100">
        <v>57.6</v>
      </c>
      <c r="J37" s="100">
        <f t="shared" si="1"/>
        <v>-39.34</v>
      </c>
      <c r="K37" s="104">
        <f t="shared" si="2"/>
        <v>0.31701388888888893</v>
      </c>
    </row>
    <row r="38" spans="1:11" ht="36" customHeight="1">
      <c r="A38" s="6"/>
      <c r="B38" s="24" t="s">
        <v>156</v>
      </c>
      <c r="C38" s="38"/>
      <c r="D38" s="14" t="s">
        <v>157</v>
      </c>
      <c r="E38" s="14" t="s">
        <v>4</v>
      </c>
      <c r="F38" s="63">
        <v>480</v>
      </c>
      <c r="G38" s="57">
        <v>480</v>
      </c>
      <c r="H38" s="96">
        <f t="shared" si="0"/>
        <v>1</v>
      </c>
      <c r="I38" s="100"/>
      <c r="J38" s="100">
        <f t="shared" si="1"/>
        <v>480</v>
      </c>
      <c r="K38" s="103" t="e">
        <f t="shared" si="2"/>
        <v>#DIV/0!</v>
      </c>
    </row>
    <row r="39" spans="1:11" ht="21" customHeight="1">
      <c r="A39" s="6"/>
      <c r="B39" s="12" t="s">
        <v>55</v>
      </c>
      <c r="C39" s="39"/>
      <c r="D39" s="14" t="s">
        <v>56</v>
      </c>
      <c r="E39" s="14"/>
      <c r="F39" s="63">
        <f>SUM(F41:F46)</f>
        <v>3235</v>
      </c>
      <c r="G39" s="57">
        <f>SUM(G41:G46)</f>
        <v>1196.06</v>
      </c>
      <c r="H39" s="96">
        <f t="shared" si="0"/>
        <v>0.3697248840803709</v>
      </c>
      <c r="I39" s="100">
        <v>376.07</v>
      </c>
      <c r="J39" s="100">
        <f t="shared" si="1"/>
        <v>819.99</v>
      </c>
      <c r="K39" s="104">
        <f t="shared" si="2"/>
        <v>3.1804185391017628</v>
      </c>
    </row>
    <row r="40" spans="1:11" ht="28.5" customHeight="1">
      <c r="A40" s="6"/>
      <c r="B40" s="12" t="s">
        <v>302</v>
      </c>
      <c r="C40" s="39" t="s">
        <v>106</v>
      </c>
      <c r="D40" s="14" t="s">
        <v>303</v>
      </c>
      <c r="E40" s="14" t="s">
        <v>304</v>
      </c>
      <c r="F40" s="63"/>
      <c r="G40" s="57"/>
      <c r="H40" s="96"/>
      <c r="I40" s="100">
        <v>40.66</v>
      </c>
      <c r="J40" s="100"/>
      <c r="K40" s="104">
        <f t="shared" si="2"/>
        <v>0</v>
      </c>
    </row>
    <row r="41" spans="1:11" ht="39.75" customHeight="1">
      <c r="A41" s="6"/>
      <c r="B41" s="16" t="s">
        <v>57</v>
      </c>
      <c r="C41" s="39"/>
      <c r="D41" s="14" t="s">
        <v>58</v>
      </c>
      <c r="E41" s="14" t="s">
        <v>4</v>
      </c>
      <c r="F41" s="53">
        <v>300</v>
      </c>
      <c r="G41" s="56">
        <v>38.1</v>
      </c>
      <c r="H41" s="96">
        <f t="shared" si="0"/>
        <v>0.127</v>
      </c>
      <c r="I41" s="100">
        <v>207.79</v>
      </c>
      <c r="J41" s="100">
        <f t="shared" si="1"/>
        <v>-169.69</v>
      </c>
      <c r="K41" s="104">
        <f t="shared" si="2"/>
        <v>0.1833581981808557</v>
      </c>
    </row>
    <row r="42" spans="1:11" ht="27" customHeight="1">
      <c r="A42" s="6"/>
      <c r="B42" s="16" t="s">
        <v>59</v>
      </c>
      <c r="C42" s="39"/>
      <c r="D42" s="14" t="s">
        <v>60</v>
      </c>
      <c r="E42" s="14" t="s">
        <v>4</v>
      </c>
      <c r="F42" s="53">
        <v>50</v>
      </c>
      <c r="G42" s="56">
        <v>7.5</v>
      </c>
      <c r="H42" s="96">
        <f t="shared" si="0"/>
        <v>0.15</v>
      </c>
      <c r="I42" s="100">
        <v>22</v>
      </c>
      <c r="J42" s="100">
        <f t="shared" si="1"/>
        <v>-14.5</v>
      </c>
      <c r="K42" s="104">
        <f t="shared" si="2"/>
        <v>0.3409090909090909</v>
      </c>
    </row>
    <row r="43" spans="1:11" ht="24.75" customHeight="1">
      <c r="A43" s="6"/>
      <c r="B43" s="16" t="s">
        <v>158</v>
      </c>
      <c r="C43" s="39"/>
      <c r="D43" s="14" t="s">
        <v>161</v>
      </c>
      <c r="E43" s="14" t="s">
        <v>4</v>
      </c>
      <c r="F43" s="53">
        <v>1785</v>
      </c>
      <c r="G43" s="56">
        <v>835</v>
      </c>
      <c r="H43" s="96">
        <f t="shared" si="0"/>
        <v>0.4677871148459384</v>
      </c>
      <c r="I43" s="100"/>
      <c r="J43" s="100">
        <f t="shared" si="1"/>
        <v>835</v>
      </c>
      <c r="K43" s="103" t="e">
        <f t="shared" si="2"/>
        <v>#DIV/0!</v>
      </c>
    </row>
    <row r="44" spans="1:11" ht="28.5" customHeight="1">
      <c r="A44" s="6"/>
      <c r="B44" s="12" t="s">
        <v>159</v>
      </c>
      <c r="C44" s="39"/>
      <c r="D44" s="14" t="s">
        <v>162</v>
      </c>
      <c r="E44" s="14" t="s">
        <v>4</v>
      </c>
      <c r="F44" s="91">
        <v>281.8</v>
      </c>
      <c r="G44" s="56">
        <v>174.97</v>
      </c>
      <c r="H44" s="96">
        <f t="shared" si="0"/>
        <v>0.6209013484740951</v>
      </c>
      <c r="I44" s="100">
        <v>56.82</v>
      </c>
      <c r="J44" s="100">
        <f t="shared" si="1"/>
        <v>118.15</v>
      </c>
      <c r="K44" s="104">
        <f t="shared" si="2"/>
        <v>3.0793734600492786</v>
      </c>
    </row>
    <row r="45" spans="1:11" ht="19.5" customHeight="1">
      <c r="A45" s="6"/>
      <c r="B45" s="12" t="s">
        <v>254</v>
      </c>
      <c r="C45" s="39"/>
      <c r="D45" s="14" t="s">
        <v>162</v>
      </c>
      <c r="E45" s="14" t="s">
        <v>166</v>
      </c>
      <c r="F45" s="91">
        <v>18.2</v>
      </c>
      <c r="G45" s="56">
        <v>18.2</v>
      </c>
      <c r="H45" s="96">
        <f t="shared" si="0"/>
        <v>1</v>
      </c>
      <c r="I45" s="100"/>
      <c r="J45" s="100">
        <f t="shared" si="1"/>
        <v>18.2</v>
      </c>
      <c r="K45" s="103" t="e">
        <f t="shared" si="2"/>
        <v>#DIV/0!</v>
      </c>
    </row>
    <row r="46" spans="1:11" ht="28.5" customHeight="1">
      <c r="A46" s="6"/>
      <c r="B46" s="12" t="s">
        <v>160</v>
      </c>
      <c r="C46" s="39"/>
      <c r="D46" s="14" t="s">
        <v>163</v>
      </c>
      <c r="E46" s="14" t="s">
        <v>4</v>
      </c>
      <c r="F46" s="53">
        <v>800</v>
      </c>
      <c r="G46" s="56">
        <v>122.29</v>
      </c>
      <c r="H46" s="96">
        <f t="shared" si="0"/>
        <v>0.1528625</v>
      </c>
      <c r="I46" s="100">
        <v>48.8</v>
      </c>
      <c r="J46" s="100">
        <f t="shared" si="1"/>
        <v>73.49000000000001</v>
      </c>
      <c r="K46" s="104">
        <f t="shared" si="2"/>
        <v>2.50594262295082</v>
      </c>
    </row>
    <row r="47" spans="1:11" ht="16.5" customHeight="1">
      <c r="A47" s="6"/>
      <c r="B47" s="12" t="s">
        <v>118</v>
      </c>
      <c r="C47" s="40"/>
      <c r="D47" s="14" t="s">
        <v>119</v>
      </c>
      <c r="E47" s="14"/>
      <c r="F47" s="53">
        <f>SUM(F48:F49)</f>
        <v>560</v>
      </c>
      <c r="G47" s="64">
        <f>SUM(G48:G49)</f>
        <v>184.74</v>
      </c>
      <c r="H47" s="96">
        <f t="shared" si="0"/>
        <v>0.32989285714285715</v>
      </c>
      <c r="I47" s="100">
        <v>154.82</v>
      </c>
      <c r="J47" s="100">
        <f t="shared" si="1"/>
        <v>29.920000000000016</v>
      </c>
      <c r="K47" s="104">
        <f t="shared" si="2"/>
        <v>1.193256685182793</v>
      </c>
    </row>
    <row r="48" spans="1:11" ht="27" customHeight="1">
      <c r="A48" s="6"/>
      <c r="B48" s="12" t="s">
        <v>141</v>
      </c>
      <c r="C48" s="40"/>
      <c r="D48" s="14" t="s">
        <v>108</v>
      </c>
      <c r="E48" s="14" t="s">
        <v>4</v>
      </c>
      <c r="F48" s="53">
        <v>110</v>
      </c>
      <c r="G48" s="56">
        <v>64.44</v>
      </c>
      <c r="H48" s="96">
        <f t="shared" si="0"/>
        <v>0.5858181818181818</v>
      </c>
      <c r="I48" s="100">
        <v>32.87</v>
      </c>
      <c r="J48" s="100">
        <f t="shared" si="1"/>
        <v>31.57</v>
      </c>
      <c r="K48" s="104">
        <f t="shared" si="2"/>
        <v>1.9604502585944632</v>
      </c>
    </row>
    <row r="49" spans="1:11" ht="27" customHeight="1">
      <c r="A49" s="6"/>
      <c r="B49" s="12" t="s">
        <v>164</v>
      </c>
      <c r="C49" s="40"/>
      <c r="D49" s="14" t="s">
        <v>165</v>
      </c>
      <c r="E49" s="14" t="s">
        <v>4</v>
      </c>
      <c r="F49" s="53">
        <v>450</v>
      </c>
      <c r="G49" s="56">
        <v>120.3</v>
      </c>
      <c r="H49" s="96">
        <f t="shared" si="0"/>
        <v>0.2673333333333333</v>
      </c>
      <c r="I49" s="100">
        <v>113.12</v>
      </c>
      <c r="J49" s="100">
        <f t="shared" si="1"/>
        <v>7.179999999999993</v>
      </c>
      <c r="K49" s="104">
        <f t="shared" si="2"/>
        <v>1.0634724186704385</v>
      </c>
    </row>
    <row r="50" spans="1:11" ht="27" customHeight="1">
      <c r="A50" s="6"/>
      <c r="B50" s="12" t="s">
        <v>277</v>
      </c>
      <c r="C50" s="40"/>
      <c r="D50" s="14" t="s">
        <v>165</v>
      </c>
      <c r="E50" s="14" t="s">
        <v>166</v>
      </c>
      <c r="F50" s="53"/>
      <c r="G50" s="56"/>
      <c r="H50" s="96"/>
      <c r="I50" s="100">
        <v>8.83</v>
      </c>
      <c r="J50" s="100">
        <f t="shared" si="1"/>
        <v>-8.83</v>
      </c>
      <c r="K50" s="104">
        <f t="shared" si="2"/>
        <v>0</v>
      </c>
    </row>
    <row r="51" spans="1:11" ht="27.75" customHeight="1">
      <c r="A51" s="8" t="s">
        <v>20</v>
      </c>
      <c r="B51" s="28" t="s">
        <v>206</v>
      </c>
      <c r="C51" s="75" t="s">
        <v>207</v>
      </c>
      <c r="D51" s="26" t="s">
        <v>61</v>
      </c>
      <c r="E51" s="26"/>
      <c r="F51" s="73">
        <f>SUM(F52:F54)</f>
        <v>1510</v>
      </c>
      <c r="G51" s="58">
        <f>SUM(G52:G54)</f>
        <v>878.42</v>
      </c>
      <c r="H51" s="96">
        <f t="shared" si="0"/>
        <v>0.5817350993377484</v>
      </c>
      <c r="I51" s="100">
        <v>3</v>
      </c>
      <c r="J51" s="100">
        <f t="shared" si="1"/>
        <v>875.42</v>
      </c>
      <c r="K51" s="104">
        <f t="shared" si="2"/>
        <v>292.8066666666667</v>
      </c>
    </row>
    <row r="52" spans="1:11" ht="27.75" customHeight="1">
      <c r="A52" s="8"/>
      <c r="B52" s="29" t="s">
        <v>148</v>
      </c>
      <c r="C52" s="74" t="s">
        <v>106</v>
      </c>
      <c r="D52" s="13" t="s">
        <v>63</v>
      </c>
      <c r="E52" s="13" t="s">
        <v>3</v>
      </c>
      <c r="F52" s="50">
        <v>5</v>
      </c>
      <c r="G52" s="47"/>
      <c r="H52" s="96">
        <f t="shared" si="0"/>
        <v>0</v>
      </c>
      <c r="I52" s="100"/>
      <c r="J52" s="100">
        <f t="shared" si="1"/>
        <v>0</v>
      </c>
      <c r="K52" s="103" t="e">
        <f t="shared" si="2"/>
        <v>#DIV/0!</v>
      </c>
    </row>
    <row r="53" spans="1:11" ht="31.5" customHeight="1">
      <c r="A53" s="6"/>
      <c r="B53" s="29" t="s">
        <v>62</v>
      </c>
      <c r="C53" s="74" t="s">
        <v>106</v>
      </c>
      <c r="D53" s="14" t="s">
        <v>63</v>
      </c>
      <c r="E53" s="14" t="s">
        <v>4</v>
      </c>
      <c r="F53" s="53">
        <v>15</v>
      </c>
      <c r="G53" s="52">
        <v>12</v>
      </c>
      <c r="H53" s="96">
        <f t="shared" si="0"/>
        <v>0.8</v>
      </c>
      <c r="I53" s="100">
        <v>3</v>
      </c>
      <c r="J53" s="100">
        <f t="shared" si="1"/>
        <v>9</v>
      </c>
      <c r="K53" s="104">
        <f t="shared" si="2"/>
        <v>4</v>
      </c>
    </row>
    <row r="54" spans="1:11" ht="36.75" customHeight="1">
      <c r="A54" s="6"/>
      <c r="B54" s="27" t="s">
        <v>64</v>
      </c>
      <c r="C54" s="43" t="s">
        <v>208</v>
      </c>
      <c r="D54" s="14" t="s">
        <v>65</v>
      </c>
      <c r="E54" s="14" t="s">
        <v>4</v>
      </c>
      <c r="F54" s="53">
        <v>1490</v>
      </c>
      <c r="G54" s="56">
        <v>866.42</v>
      </c>
      <c r="H54" s="96">
        <f t="shared" si="0"/>
        <v>0.581489932885906</v>
      </c>
      <c r="I54" s="100"/>
      <c r="J54" s="100">
        <f t="shared" si="1"/>
        <v>866.42</v>
      </c>
      <c r="K54" s="103" t="e">
        <f t="shared" si="2"/>
        <v>#DIV/0!</v>
      </c>
    </row>
    <row r="55" spans="1:11" ht="39" customHeight="1">
      <c r="A55" s="8" t="s">
        <v>21</v>
      </c>
      <c r="B55" s="30" t="s">
        <v>209</v>
      </c>
      <c r="C55" s="44"/>
      <c r="D55" s="26" t="s">
        <v>66</v>
      </c>
      <c r="E55" s="26"/>
      <c r="F55" s="58">
        <f>SUM(F56:F60)</f>
        <v>34868.773</v>
      </c>
      <c r="G55" s="58">
        <f>SUM(G56:G60)</f>
        <v>4896.63</v>
      </c>
      <c r="H55" s="96">
        <f t="shared" si="0"/>
        <v>0.1404302353856845</v>
      </c>
      <c r="I55" s="100">
        <v>8059</v>
      </c>
      <c r="J55" s="100">
        <f t="shared" si="1"/>
        <v>-3162.37</v>
      </c>
      <c r="K55" s="104">
        <f t="shared" si="2"/>
        <v>0.6075977168383174</v>
      </c>
    </row>
    <row r="56" spans="1:11" ht="48.75" customHeight="1">
      <c r="A56" s="8"/>
      <c r="B56" s="12" t="s">
        <v>167</v>
      </c>
      <c r="C56" s="44"/>
      <c r="D56" s="13" t="s">
        <v>256</v>
      </c>
      <c r="E56" s="13" t="s">
        <v>4</v>
      </c>
      <c r="F56" s="50">
        <v>50</v>
      </c>
      <c r="G56" s="49"/>
      <c r="H56" s="96">
        <f t="shared" si="0"/>
        <v>0</v>
      </c>
      <c r="I56" s="100">
        <v>65.63</v>
      </c>
      <c r="J56" s="100">
        <f t="shared" si="1"/>
        <v>-65.63</v>
      </c>
      <c r="K56" s="104">
        <f t="shared" si="2"/>
        <v>0</v>
      </c>
    </row>
    <row r="57" spans="1:11" ht="39.75" customHeight="1">
      <c r="A57" s="8"/>
      <c r="B57" s="12" t="s">
        <v>291</v>
      </c>
      <c r="C57" s="44"/>
      <c r="D57" s="13" t="s">
        <v>292</v>
      </c>
      <c r="E57" s="13" t="s">
        <v>4</v>
      </c>
      <c r="F57" s="52">
        <v>8022.72</v>
      </c>
      <c r="G57" s="49"/>
      <c r="H57" s="96"/>
      <c r="I57" s="100"/>
      <c r="J57" s="100"/>
      <c r="K57" s="104"/>
    </row>
    <row r="58" spans="1:11" ht="27" customHeight="1">
      <c r="A58" s="31"/>
      <c r="B58" s="12" t="s">
        <v>67</v>
      </c>
      <c r="C58" s="38" t="s">
        <v>106</v>
      </c>
      <c r="D58" s="13" t="s">
        <v>68</v>
      </c>
      <c r="E58" s="13" t="s">
        <v>4</v>
      </c>
      <c r="F58" s="110">
        <v>8020.719</v>
      </c>
      <c r="G58" s="56">
        <v>4896.63</v>
      </c>
      <c r="H58" s="96">
        <f t="shared" si="0"/>
        <v>0.6104976374312577</v>
      </c>
      <c r="I58" s="100">
        <v>3214.97</v>
      </c>
      <c r="J58" s="100">
        <f t="shared" si="1"/>
        <v>1681.6600000000003</v>
      </c>
      <c r="K58" s="104">
        <f t="shared" si="2"/>
        <v>1.5230717549463915</v>
      </c>
    </row>
    <row r="59" spans="1:11" ht="29.25" customHeight="1">
      <c r="A59" s="31"/>
      <c r="B59" s="12" t="s">
        <v>168</v>
      </c>
      <c r="C59" s="38"/>
      <c r="D59" s="13" t="s">
        <v>150</v>
      </c>
      <c r="E59" s="13" t="s">
        <v>4</v>
      </c>
      <c r="F59" s="110">
        <v>705.241</v>
      </c>
      <c r="G59" s="56"/>
      <c r="H59" s="96">
        <f t="shared" si="0"/>
        <v>0</v>
      </c>
      <c r="I59" s="100">
        <v>1060.08</v>
      </c>
      <c r="J59" s="100">
        <f t="shared" si="1"/>
        <v>-1060.08</v>
      </c>
      <c r="K59" s="104">
        <f t="shared" si="2"/>
        <v>0</v>
      </c>
    </row>
    <row r="60" spans="1:11" ht="29.25" customHeight="1">
      <c r="A60" s="31"/>
      <c r="B60" s="12" t="s">
        <v>149</v>
      </c>
      <c r="C60" s="38"/>
      <c r="D60" s="13" t="s">
        <v>169</v>
      </c>
      <c r="E60" s="13"/>
      <c r="F60" s="110">
        <f>F61+F62</f>
        <v>18070.092999999997</v>
      </c>
      <c r="G60" s="110">
        <f>G61+G62</f>
        <v>0</v>
      </c>
      <c r="H60" s="96">
        <f t="shared" si="0"/>
        <v>0</v>
      </c>
      <c r="I60" s="100">
        <v>3718.32</v>
      </c>
      <c r="J60" s="100">
        <f t="shared" si="1"/>
        <v>-3718.32</v>
      </c>
      <c r="K60" s="103">
        <f t="shared" si="2"/>
        <v>0</v>
      </c>
    </row>
    <row r="61" spans="1:11" ht="38.25" customHeight="1">
      <c r="A61" s="31"/>
      <c r="B61" s="12" t="s">
        <v>293</v>
      </c>
      <c r="C61" s="38" t="s">
        <v>106</v>
      </c>
      <c r="D61" s="13" t="s">
        <v>294</v>
      </c>
      <c r="E61" s="13" t="s">
        <v>4</v>
      </c>
      <c r="F61" s="110">
        <v>183.333</v>
      </c>
      <c r="G61" s="20"/>
      <c r="H61" s="96"/>
      <c r="I61" s="100"/>
      <c r="J61" s="100"/>
      <c r="K61" s="103"/>
    </row>
    <row r="62" spans="1:11" ht="38.25" customHeight="1">
      <c r="A62" s="31"/>
      <c r="B62" s="12" t="s">
        <v>255</v>
      </c>
      <c r="C62" s="38"/>
      <c r="D62" s="40" t="s">
        <v>295</v>
      </c>
      <c r="E62" s="13" t="s">
        <v>151</v>
      </c>
      <c r="F62" s="52">
        <v>17886.76</v>
      </c>
      <c r="G62" s="52"/>
      <c r="H62" s="96">
        <f t="shared" si="0"/>
        <v>0</v>
      </c>
      <c r="I62" s="100">
        <v>3718.32</v>
      </c>
      <c r="J62" s="100">
        <f t="shared" si="1"/>
        <v>-3718.32</v>
      </c>
      <c r="K62" s="103">
        <f t="shared" si="2"/>
        <v>0</v>
      </c>
    </row>
    <row r="63" spans="1:11" ht="27.75" customHeight="1">
      <c r="A63" s="8" t="s">
        <v>69</v>
      </c>
      <c r="B63" s="30" t="s">
        <v>210</v>
      </c>
      <c r="C63" s="38"/>
      <c r="D63" s="26" t="s">
        <v>70</v>
      </c>
      <c r="E63" s="26"/>
      <c r="F63" s="87">
        <f>SUM(F64,F75,F91,F98,F114)</f>
        <v>376600.397</v>
      </c>
      <c r="G63" s="87">
        <f>SUM(G64,G75,G91,G98,G114)</f>
        <v>282676.47</v>
      </c>
      <c r="H63" s="96">
        <f t="shared" si="0"/>
        <v>0.7506005629622318</v>
      </c>
      <c r="I63" s="100">
        <v>258428.35</v>
      </c>
      <c r="J63" s="100">
        <f t="shared" si="1"/>
        <v>24248.119999999966</v>
      </c>
      <c r="K63" s="104">
        <f t="shared" si="2"/>
        <v>1.0938291793450678</v>
      </c>
    </row>
    <row r="64" spans="1:11" ht="16.5" customHeight="1">
      <c r="A64" s="6" t="s">
        <v>211</v>
      </c>
      <c r="B64" s="27" t="s">
        <v>212</v>
      </c>
      <c r="C64" s="38"/>
      <c r="D64" s="13" t="s">
        <v>71</v>
      </c>
      <c r="E64" s="13"/>
      <c r="F64" s="55">
        <f>SUM(F65,F69)</f>
        <v>77145</v>
      </c>
      <c r="G64" s="65">
        <f>SUM(G65,G69)</f>
        <v>61405.97</v>
      </c>
      <c r="H64" s="96">
        <f t="shared" si="0"/>
        <v>0.7959812042258085</v>
      </c>
      <c r="I64" s="100">
        <v>57175.83</v>
      </c>
      <c r="J64" s="100">
        <f t="shared" si="1"/>
        <v>4230.139999999999</v>
      </c>
      <c r="K64" s="104">
        <f t="shared" si="2"/>
        <v>1.07398475894447</v>
      </c>
    </row>
    <row r="65" spans="1:11" ht="27" customHeight="1">
      <c r="A65" s="31"/>
      <c r="B65" s="27" t="s">
        <v>72</v>
      </c>
      <c r="C65" s="38"/>
      <c r="D65" s="13" t="s">
        <v>73</v>
      </c>
      <c r="E65" s="13"/>
      <c r="F65" s="55">
        <f>SUM(F66:F68)</f>
        <v>76995</v>
      </c>
      <c r="G65" s="65">
        <f>SUM(G66:G68)</f>
        <v>61345.72</v>
      </c>
      <c r="H65" s="96">
        <f t="shared" si="0"/>
        <v>0.7967493993116437</v>
      </c>
      <c r="I65" s="100">
        <v>55893.08</v>
      </c>
      <c r="J65" s="100">
        <f t="shared" si="1"/>
        <v>5452.639999999999</v>
      </c>
      <c r="K65" s="104">
        <f t="shared" si="2"/>
        <v>1.0975548314746655</v>
      </c>
    </row>
    <row r="66" spans="1:11" ht="24">
      <c r="A66" s="31"/>
      <c r="B66" s="16" t="s">
        <v>74</v>
      </c>
      <c r="C66" s="44"/>
      <c r="D66" s="13" t="s">
        <v>75</v>
      </c>
      <c r="E66" s="13" t="s">
        <v>38</v>
      </c>
      <c r="F66" s="55">
        <v>26200</v>
      </c>
      <c r="G66" s="52">
        <v>22998.91</v>
      </c>
      <c r="H66" s="96">
        <f t="shared" si="0"/>
        <v>0.8778209923664122</v>
      </c>
      <c r="I66" s="100">
        <v>20556.06</v>
      </c>
      <c r="J66" s="100">
        <f t="shared" si="1"/>
        <v>2442.8499999999985</v>
      </c>
      <c r="K66" s="104">
        <f t="shared" si="2"/>
        <v>1.1188384349919196</v>
      </c>
    </row>
    <row r="67" spans="1:11" ht="77.25" customHeight="1">
      <c r="A67" s="31"/>
      <c r="B67" s="32" t="s">
        <v>213</v>
      </c>
      <c r="C67" s="41" t="s">
        <v>107</v>
      </c>
      <c r="D67" s="13" t="s">
        <v>113</v>
      </c>
      <c r="E67" s="13" t="s">
        <v>38</v>
      </c>
      <c r="F67" s="55">
        <v>50759</v>
      </c>
      <c r="G67" s="52">
        <v>38346.81</v>
      </c>
      <c r="H67" s="96">
        <f t="shared" si="0"/>
        <v>0.7554681928327981</v>
      </c>
      <c r="I67" s="100">
        <v>35337.02</v>
      </c>
      <c r="J67" s="100">
        <f t="shared" si="1"/>
        <v>3009.790000000001</v>
      </c>
      <c r="K67" s="104">
        <f t="shared" si="2"/>
        <v>1.0851738488418095</v>
      </c>
    </row>
    <row r="68" spans="1:11" ht="39.75" customHeight="1">
      <c r="A68" s="31"/>
      <c r="B68" s="16" t="s">
        <v>258</v>
      </c>
      <c r="C68" s="41"/>
      <c r="D68" s="13" t="s">
        <v>257</v>
      </c>
      <c r="E68" s="13" t="s">
        <v>4</v>
      </c>
      <c r="F68" s="55">
        <v>36</v>
      </c>
      <c r="G68" s="52"/>
      <c r="H68" s="96">
        <f t="shared" si="0"/>
        <v>0</v>
      </c>
      <c r="I68" s="100"/>
      <c r="J68" s="100">
        <f t="shared" si="1"/>
        <v>0</v>
      </c>
      <c r="K68" s="103" t="e">
        <f t="shared" si="2"/>
        <v>#DIV/0!</v>
      </c>
    </row>
    <row r="69" spans="1:11" ht="12.75">
      <c r="A69" s="31"/>
      <c r="B69" s="33" t="s">
        <v>76</v>
      </c>
      <c r="C69" s="41" t="s">
        <v>107</v>
      </c>
      <c r="D69" s="13" t="s">
        <v>77</v>
      </c>
      <c r="E69" s="13"/>
      <c r="F69" s="55">
        <f>F70</f>
        <v>150</v>
      </c>
      <c r="G69" s="65">
        <f>G70</f>
        <v>60.25</v>
      </c>
      <c r="H69" s="96">
        <f t="shared" si="0"/>
        <v>0.40166666666666667</v>
      </c>
      <c r="I69" s="100">
        <v>87.79</v>
      </c>
      <c r="J69" s="100">
        <f t="shared" si="1"/>
        <v>-27.540000000000006</v>
      </c>
      <c r="K69" s="104">
        <f t="shared" si="2"/>
        <v>0.686296844743137</v>
      </c>
    </row>
    <row r="70" spans="1:11" ht="36">
      <c r="A70" s="31"/>
      <c r="B70" s="16" t="s">
        <v>78</v>
      </c>
      <c r="C70" s="39"/>
      <c r="D70" s="13" t="s">
        <v>79</v>
      </c>
      <c r="E70" s="13" t="s">
        <v>38</v>
      </c>
      <c r="F70" s="55">
        <v>150</v>
      </c>
      <c r="G70" s="56">
        <v>60.25</v>
      </c>
      <c r="H70" s="96">
        <f t="shared" si="0"/>
        <v>0.40166666666666667</v>
      </c>
      <c r="I70" s="100">
        <v>87.79</v>
      </c>
      <c r="J70" s="100">
        <f t="shared" si="1"/>
        <v>-27.540000000000006</v>
      </c>
      <c r="K70" s="104">
        <f t="shared" si="2"/>
        <v>0.686296844743137</v>
      </c>
    </row>
    <row r="71" spans="1:11" ht="24">
      <c r="A71" s="31"/>
      <c r="B71" s="33" t="s">
        <v>278</v>
      </c>
      <c r="C71" s="39"/>
      <c r="D71" s="13" t="s">
        <v>279</v>
      </c>
      <c r="E71" s="13"/>
      <c r="F71" s="55"/>
      <c r="G71" s="56"/>
      <c r="H71" s="96"/>
      <c r="I71" s="100">
        <v>1194.96</v>
      </c>
      <c r="J71" s="100">
        <f t="shared" si="1"/>
        <v>-1194.96</v>
      </c>
      <c r="K71" s="104">
        <f t="shared" si="2"/>
        <v>0</v>
      </c>
    </row>
    <row r="72" spans="1:11" ht="24">
      <c r="A72" s="31"/>
      <c r="B72" s="33" t="s">
        <v>296</v>
      </c>
      <c r="C72" s="39"/>
      <c r="D72" s="13" t="s">
        <v>305</v>
      </c>
      <c r="E72" s="13" t="s">
        <v>38</v>
      </c>
      <c r="F72" s="55"/>
      <c r="G72" s="56"/>
      <c r="H72" s="96"/>
      <c r="I72" s="100">
        <v>109.57</v>
      </c>
      <c r="J72" s="100">
        <f t="shared" si="1"/>
        <v>-109.57</v>
      </c>
      <c r="K72" s="104">
        <f t="shared" si="2"/>
        <v>0</v>
      </c>
    </row>
    <row r="73" spans="1:11" ht="24">
      <c r="A73" s="31"/>
      <c r="B73" s="16" t="s">
        <v>120</v>
      </c>
      <c r="C73" s="39"/>
      <c r="D73" s="13" t="s">
        <v>280</v>
      </c>
      <c r="E73" s="13" t="s">
        <v>38</v>
      </c>
      <c r="F73" s="55"/>
      <c r="G73" s="56"/>
      <c r="H73" s="96"/>
      <c r="I73" s="100">
        <v>986.73</v>
      </c>
      <c r="J73" s="100">
        <f t="shared" si="1"/>
        <v>-986.73</v>
      </c>
      <c r="K73" s="104">
        <f t="shared" si="2"/>
        <v>0</v>
      </c>
    </row>
    <row r="74" spans="1:11" ht="36">
      <c r="A74" s="31"/>
      <c r="B74" s="16" t="s">
        <v>281</v>
      </c>
      <c r="C74" s="39"/>
      <c r="D74" s="13" t="s">
        <v>282</v>
      </c>
      <c r="E74" s="13" t="s">
        <v>38</v>
      </c>
      <c r="F74" s="55"/>
      <c r="G74" s="56"/>
      <c r="H74" s="96"/>
      <c r="I74" s="100">
        <v>98.67</v>
      </c>
      <c r="J74" s="100">
        <f t="shared" si="1"/>
        <v>-98.67</v>
      </c>
      <c r="K74" s="104">
        <f t="shared" si="2"/>
        <v>0</v>
      </c>
    </row>
    <row r="75" spans="1:11" ht="21" customHeight="1">
      <c r="A75" s="7" t="s">
        <v>214</v>
      </c>
      <c r="B75" s="33" t="s">
        <v>215</v>
      </c>
      <c r="C75" s="45"/>
      <c r="D75" s="13" t="s">
        <v>80</v>
      </c>
      <c r="E75" s="13"/>
      <c r="F75" s="111">
        <f>SUM(F76,F81,F87,F89)</f>
        <v>225554.30299999999</v>
      </c>
      <c r="G75" s="111">
        <f>SUM(G76,G81,G87,G89)</f>
        <v>173929.03999999998</v>
      </c>
      <c r="H75" s="96">
        <f t="shared" si="0"/>
        <v>0.7711182526187496</v>
      </c>
      <c r="I75" s="100">
        <v>158846.75</v>
      </c>
      <c r="J75" s="100">
        <f t="shared" si="1"/>
        <v>15082.289999999979</v>
      </c>
      <c r="K75" s="104">
        <f t="shared" si="2"/>
        <v>1.0949486848172845</v>
      </c>
    </row>
    <row r="76" spans="1:11" ht="29.25" customHeight="1">
      <c r="A76" s="31"/>
      <c r="B76" s="33" t="s">
        <v>81</v>
      </c>
      <c r="C76" s="45"/>
      <c r="D76" s="13" t="s">
        <v>82</v>
      </c>
      <c r="E76" s="13"/>
      <c r="F76" s="82">
        <f>SUM(F77:F80)</f>
        <v>187571.19999999998</v>
      </c>
      <c r="G76" s="65">
        <f>SUM(G77:G80)</f>
        <v>145070.28999999998</v>
      </c>
      <c r="H76" s="96">
        <f t="shared" si="0"/>
        <v>0.7734145220588234</v>
      </c>
      <c r="I76" s="100">
        <v>123729.12</v>
      </c>
      <c r="J76" s="100">
        <f aca="true" t="shared" si="3" ref="J76:J140">G76-I76</f>
        <v>21341.169999999984</v>
      </c>
      <c r="K76" s="104">
        <f aca="true" t="shared" si="4" ref="K76:K140">G76/I76</f>
        <v>1.1724830015763466</v>
      </c>
    </row>
    <row r="77" spans="1:11" ht="24">
      <c r="A77" s="31"/>
      <c r="B77" s="33" t="s">
        <v>83</v>
      </c>
      <c r="C77" s="39" t="s">
        <v>107</v>
      </c>
      <c r="D77" s="13" t="s">
        <v>84</v>
      </c>
      <c r="E77" s="13" t="s">
        <v>38</v>
      </c>
      <c r="F77" s="55">
        <v>54200</v>
      </c>
      <c r="G77" s="52">
        <v>46606.12</v>
      </c>
      <c r="H77" s="96">
        <f t="shared" si="0"/>
        <v>0.8598915129151292</v>
      </c>
      <c r="I77" s="100">
        <v>43130.91</v>
      </c>
      <c r="J77" s="100">
        <f t="shared" si="3"/>
        <v>3475.209999999999</v>
      </c>
      <c r="K77" s="104">
        <f t="shared" si="4"/>
        <v>1.080573537632292</v>
      </c>
    </row>
    <row r="78" spans="1:11" ht="76.5" customHeight="1">
      <c r="A78" s="31"/>
      <c r="B78" s="32" t="s">
        <v>213</v>
      </c>
      <c r="C78" s="39"/>
      <c r="D78" s="13" t="s">
        <v>114</v>
      </c>
      <c r="E78" s="13" t="s">
        <v>38</v>
      </c>
      <c r="F78" s="82">
        <v>115284.9</v>
      </c>
      <c r="G78" s="56">
        <v>86195.68</v>
      </c>
      <c r="H78" s="96">
        <f t="shared" si="0"/>
        <v>0.7476753677194498</v>
      </c>
      <c r="I78" s="100">
        <v>79830.04</v>
      </c>
      <c r="J78" s="100">
        <f t="shared" si="3"/>
        <v>6365.639999999999</v>
      </c>
      <c r="K78" s="104">
        <f t="shared" si="4"/>
        <v>1.079739907433342</v>
      </c>
    </row>
    <row r="79" spans="1:11" ht="27.75" customHeight="1">
      <c r="A79" s="31"/>
      <c r="B79" s="16" t="s">
        <v>120</v>
      </c>
      <c r="C79" s="39"/>
      <c r="D79" s="13" t="s">
        <v>115</v>
      </c>
      <c r="E79" s="13" t="s">
        <v>38</v>
      </c>
      <c r="F79" s="55">
        <v>4825</v>
      </c>
      <c r="G79" s="56">
        <v>2798.93</v>
      </c>
      <c r="H79" s="96">
        <f t="shared" si="0"/>
        <v>0.5800891191709844</v>
      </c>
      <c r="I79" s="100">
        <v>431.94</v>
      </c>
      <c r="J79" s="100">
        <f t="shared" si="3"/>
        <v>2366.99</v>
      </c>
      <c r="K79" s="104">
        <f t="shared" si="4"/>
        <v>6.479904616381905</v>
      </c>
    </row>
    <row r="80" spans="1:11" ht="38.25" customHeight="1">
      <c r="A80" s="31"/>
      <c r="B80" s="16" t="s">
        <v>260</v>
      </c>
      <c r="C80" s="39"/>
      <c r="D80" s="13" t="s">
        <v>259</v>
      </c>
      <c r="E80" s="13" t="s">
        <v>38</v>
      </c>
      <c r="F80" s="82">
        <v>13261.3</v>
      </c>
      <c r="G80" s="56">
        <v>9469.56</v>
      </c>
      <c r="H80" s="96">
        <f aca="true" t="shared" si="5" ref="H80:H140">G80/F80</f>
        <v>0.714074789047831</v>
      </c>
      <c r="I80" s="100">
        <v>336.23</v>
      </c>
      <c r="J80" s="100">
        <f t="shared" si="3"/>
        <v>9133.33</v>
      </c>
      <c r="K80" s="104">
        <f t="shared" si="4"/>
        <v>28.16393540136216</v>
      </c>
    </row>
    <row r="81" spans="1:11" ht="36">
      <c r="A81" s="31"/>
      <c r="B81" s="33" t="s">
        <v>170</v>
      </c>
      <c r="C81" s="39" t="s">
        <v>107</v>
      </c>
      <c r="D81" s="13" t="s">
        <v>173</v>
      </c>
      <c r="E81" s="13"/>
      <c r="F81" s="110">
        <f>SUM(F82:F86)</f>
        <v>5530.9130000000005</v>
      </c>
      <c r="G81" s="110">
        <f>SUM(G82:G86)</f>
        <v>2657.48</v>
      </c>
      <c r="H81" s="96">
        <f>G81/F81</f>
        <v>0.48047763542836414</v>
      </c>
      <c r="I81" s="100">
        <v>33358.52</v>
      </c>
      <c r="J81" s="100">
        <f>G81-I81</f>
        <v>-30701.039999999997</v>
      </c>
      <c r="K81" s="104">
        <f>G81/I81</f>
        <v>0.07966420572615332</v>
      </c>
    </row>
    <row r="82" spans="1:11" ht="24">
      <c r="A82" s="31"/>
      <c r="B82" s="33" t="s">
        <v>296</v>
      </c>
      <c r="C82" s="39"/>
      <c r="D82" s="13" t="s">
        <v>297</v>
      </c>
      <c r="E82" s="13" t="s">
        <v>38</v>
      </c>
      <c r="F82" s="110">
        <v>740.063</v>
      </c>
      <c r="G82" s="49">
        <v>724.55</v>
      </c>
      <c r="H82" s="96"/>
      <c r="I82" s="100"/>
      <c r="J82" s="100"/>
      <c r="K82" s="104"/>
    </row>
    <row r="83" spans="1:11" ht="24">
      <c r="A83" s="31"/>
      <c r="B83" s="33" t="s">
        <v>283</v>
      </c>
      <c r="C83" s="40"/>
      <c r="D83" s="13" t="s">
        <v>284</v>
      </c>
      <c r="E83" s="13" t="s">
        <v>38</v>
      </c>
      <c r="F83" s="50">
        <v>3000</v>
      </c>
      <c r="G83" s="49">
        <v>176.58</v>
      </c>
      <c r="H83" s="96"/>
      <c r="I83" s="100">
        <v>1058.9</v>
      </c>
      <c r="J83" s="100">
        <f t="shared" si="3"/>
        <v>-882.32</v>
      </c>
      <c r="K83" s="104">
        <f t="shared" si="4"/>
        <v>0.16675795636981774</v>
      </c>
    </row>
    <row r="84" spans="1:11" ht="24">
      <c r="A84" s="31"/>
      <c r="B84" s="16" t="s">
        <v>120</v>
      </c>
      <c r="C84" s="40"/>
      <c r="D84" s="13" t="s">
        <v>285</v>
      </c>
      <c r="E84" s="13" t="s">
        <v>38</v>
      </c>
      <c r="F84" s="50"/>
      <c r="G84" s="49"/>
      <c r="H84" s="96"/>
      <c r="I84" s="100">
        <v>31404.48</v>
      </c>
      <c r="J84" s="100">
        <f t="shared" si="3"/>
        <v>-31404.48</v>
      </c>
      <c r="K84" s="104">
        <f t="shared" si="4"/>
        <v>0</v>
      </c>
    </row>
    <row r="85" spans="1:11" ht="36">
      <c r="A85" s="31"/>
      <c r="B85" s="16" t="s">
        <v>281</v>
      </c>
      <c r="C85" s="40"/>
      <c r="D85" s="13" t="s">
        <v>286</v>
      </c>
      <c r="E85" s="13" t="s">
        <v>38</v>
      </c>
      <c r="F85" s="50"/>
      <c r="G85" s="49"/>
      <c r="H85" s="96"/>
      <c r="I85" s="100">
        <v>895.14</v>
      </c>
      <c r="J85" s="100">
        <f t="shared" si="3"/>
        <v>-895.14</v>
      </c>
      <c r="K85" s="104">
        <f t="shared" si="4"/>
        <v>0</v>
      </c>
    </row>
    <row r="86" spans="1:11" ht="36">
      <c r="A86" s="31"/>
      <c r="B86" s="33" t="s">
        <v>216</v>
      </c>
      <c r="C86" s="39"/>
      <c r="D86" s="13" t="s">
        <v>217</v>
      </c>
      <c r="E86" s="13" t="s">
        <v>38</v>
      </c>
      <c r="F86" s="52">
        <v>1790.85</v>
      </c>
      <c r="G86" s="56">
        <v>1756.35</v>
      </c>
      <c r="H86" s="96">
        <f t="shared" si="5"/>
        <v>0.9807354049752911</v>
      </c>
      <c r="I86" s="100"/>
      <c r="J86" s="100">
        <f t="shared" si="3"/>
        <v>1756.35</v>
      </c>
      <c r="K86" s="103" t="e">
        <f t="shared" si="4"/>
        <v>#DIV/0!</v>
      </c>
    </row>
    <row r="87" spans="1:11" ht="24">
      <c r="A87" s="31"/>
      <c r="B87" s="18" t="s">
        <v>298</v>
      </c>
      <c r="C87" s="39"/>
      <c r="D87" s="13" t="s">
        <v>299</v>
      </c>
      <c r="E87" s="13"/>
      <c r="F87" s="52">
        <f>F88</f>
        <v>26280.8</v>
      </c>
      <c r="G87" s="52">
        <f>G88</f>
        <v>23770.8</v>
      </c>
      <c r="H87" s="96"/>
      <c r="I87" s="100"/>
      <c r="J87" s="100"/>
      <c r="K87" s="103"/>
    </row>
    <row r="88" spans="1:11" ht="24">
      <c r="A88" s="31"/>
      <c r="B88" s="18" t="s">
        <v>120</v>
      </c>
      <c r="C88" s="39"/>
      <c r="D88" s="13" t="s">
        <v>300</v>
      </c>
      <c r="E88" s="13" t="s">
        <v>38</v>
      </c>
      <c r="F88" s="52">
        <v>26280.8</v>
      </c>
      <c r="G88" s="56">
        <v>23770.8</v>
      </c>
      <c r="H88" s="96"/>
      <c r="I88" s="100"/>
      <c r="J88" s="100"/>
      <c r="K88" s="103"/>
    </row>
    <row r="89" spans="1:11" ht="24">
      <c r="A89" s="31"/>
      <c r="B89" s="16" t="s">
        <v>171</v>
      </c>
      <c r="C89" s="39"/>
      <c r="D89" s="13" t="s">
        <v>174</v>
      </c>
      <c r="E89" s="13"/>
      <c r="F89" s="110">
        <f>F90</f>
        <v>6171.39</v>
      </c>
      <c r="G89" s="52">
        <f>G90</f>
        <v>2430.47</v>
      </c>
      <c r="H89" s="96">
        <f t="shared" si="5"/>
        <v>0.39382861883627507</v>
      </c>
      <c r="I89" s="100">
        <v>1759.11</v>
      </c>
      <c r="J89" s="100">
        <f t="shared" si="3"/>
        <v>671.3599999999999</v>
      </c>
      <c r="K89" s="104">
        <f t="shared" si="4"/>
        <v>1.3816475376753017</v>
      </c>
    </row>
    <row r="90" spans="1:11" ht="36">
      <c r="A90" s="31"/>
      <c r="B90" s="16" t="s">
        <v>172</v>
      </c>
      <c r="C90" s="39" t="s">
        <v>107</v>
      </c>
      <c r="D90" s="13" t="s">
        <v>175</v>
      </c>
      <c r="E90" s="13" t="s">
        <v>38</v>
      </c>
      <c r="F90" s="110">
        <v>6171.39</v>
      </c>
      <c r="G90" s="49">
        <v>2430.47</v>
      </c>
      <c r="H90" s="96">
        <f t="shared" si="5"/>
        <v>0.39382861883627507</v>
      </c>
      <c r="I90" s="100">
        <v>1759.11</v>
      </c>
      <c r="J90" s="100">
        <f t="shared" si="3"/>
        <v>671.3599999999999</v>
      </c>
      <c r="K90" s="104">
        <f t="shared" si="4"/>
        <v>1.3816475376753017</v>
      </c>
    </row>
    <row r="91" spans="1:11" ht="24">
      <c r="A91" s="78" t="s">
        <v>218</v>
      </c>
      <c r="B91" s="83" t="s">
        <v>219</v>
      </c>
      <c r="C91" s="41" t="s">
        <v>107</v>
      </c>
      <c r="D91" s="84" t="s">
        <v>85</v>
      </c>
      <c r="E91" s="84"/>
      <c r="F91" s="55">
        <f>F92</f>
        <v>22033</v>
      </c>
      <c r="G91" s="65">
        <f>G92</f>
        <v>16744.16</v>
      </c>
      <c r="H91" s="96">
        <f t="shared" si="5"/>
        <v>0.7599582444515045</v>
      </c>
      <c r="I91" s="100">
        <v>15294.58</v>
      </c>
      <c r="J91" s="100">
        <f t="shared" si="3"/>
        <v>1449.58</v>
      </c>
      <c r="K91" s="104">
        <f t="shared" si="4"/>
        <v>1.0947773655765638</v>
      </c>
    </row>
    <row r="92" spans="1:11" ht="24">
      <c r="A92" s="31"/>
      <c r="B92" s="83" t="s">
        <v>86</v>
      </c>
      <c r="C92" s="41"/>
      <c r="D92" s="84" t="s">
        <v>87</v>
      </c>
      <c r="E92" s="84"/>
      <c r="F92" s="55">
        <f>SUM(F93:F95)</f>
        <v>22033</v>
      </c>
      <c r="G92" s="65">
        <f>SUM(G93:G95)</f>
        <v>16744.16</v>
      </c>
      <c r="H92" s="96">
        <f t="shared" si="5"/>
        <v>0.7599582444515045</v>
      </c>
      <c r="I92" s="100">
        <v>14222.58</v>
      </c>
      <c r="J92" s="100">
        <f t="shared" si="3"/>
        <v>2521.58</v>
      </c>
      <c r="K92" s="104">
        <f t="shared" si="4"/>
        <v>1.1772941336944494</v>
      </c>
    </row>
    <row r="93" spans="1:11" ht="24">
      <c r="A93" s="31"/>
      <c r="B93" s="83" t="s">
        <v>142</v>
      </c>
      <c r="C93" s="45"/>
      <c r="D93" s="84" t="s">
        <v>88</v>
      </c>
      <c r="E93" s="84" t="s">
        <v>38</v>
      </c>
      <c r="F93" s="55">
        <v>13082</v>
      </c>
      <c r="G93" s="56">
        <v>9816.27</v>
      </c>
      <c r="H93" s="96">
        <f t="shared" si="5"/>
        <v>0.7503646231463079</v>
      </c>
      <c r="I93" s="100">
        <v>7536.44</v>
      </c>
      <c r="J93" s="100">
        <f t="shared" si="3"/>
        <v>2279.830000000001</v>
      </c>
      <c r="K93" s="104">
        <f t="shared" si="4"/>
        <v>1.3025075499838121</v>
      </c>
    </row>
    <row r="94" spans="1:11" ht="29.25" customHeight="1">
      <c r="A94" s="31"/>
      <c r="B94" s="83" t="s">
        <v>176</v>
      </c>
      <c r="C94" s="85"/>
      <c r="D94" s="84" t="s">
        <v>177</v>
      </c>
      <c r="E94" s="84" t="s">
        <v>38</v>
      </c>
      <c r="F94" s="55">
        <v>8100</v>
      </c>
      <c r="G94" s="56">
        <v>6375.45</v>
      </c>
      <c r="H94" s="96">
        <f t="shared" si="5"/>
        <v>0.7870925925925926</v>
      </c>
      <c r="I94" s="100">
        <v>5912</v>
      </c>
      <c r="J94" s="100">
        <f t="shared" si="3"/>
        <v>463.4499999999998</v>
      </c>
      <c r="K94" s="104">
        <f t="shared" si="4"/>
        <v>1.0783914073071719</v>
      </c>
    </row>
    <row r="95" spans="1:11" ht="29.25" customHeight="1">
      <c r="A95" s="31"/>
      <c r="B95" s="18" t="s">
        <v>120</v>
      </c>
      <c r="C95" s="85" t="s">
        <v>107</v>
      </c>
      <c r="D95" s="84" t="s">
        <v>121</v>
      </c>
      <c r="E95" s="84" t="s">
        <v>38</v>
      </c>
      <c r="F95" s="55">
        <v>851</v>
      </c>
      <c r="G95" s="49">
        <v>552.44</v>
      </c>
      <c r="H95" s="96">
        <f t="shared" si="5"/>
        <v>0.649165687426557</v>
      </c>
      <c r="I95" s="100">
        <v>774.14</v>
      </c>
      <c r="J95" s="100">
        <f t="shared" si="3"/>
        <v>-221.69999999999993</v>
      </c>
      <c r="K95" s="104">
        <f t="shared" si="4"/>
        <v>0.7136176918903558</v>
      </c>
    </row>
    <row r="96" spans="1:11" ht="33" customHeight="1">
      <c r="A96" s="31"/>
      <c r="B96" s="16" t="s">
        <v>306</v>
      </c>
      <c r="C96" s="40" t="s">
        <v>106</v>
      </c>
      <c r="D96" s="13" t="s">
        <v>307</v>
      </c>
      <c r="E96" s="13"/>
      <c r="F96" s="55"/>
      <c r="G96" s="49"/>
      <c r="H96" s="96"/>
      <c r="I96" s="100">
        <v>1072</v>
      </c>
      <c r="J96" s="100">
        <f t="shared" si="3"/>
        <v>-1072</v>
      </c>
      <c r="K96" s="104">
        <f t="shared" si="4"/>
        <v>0</v>
      </c>
    </row>
    <row r="97" spans="1:11" ht="38.25" customHeight="1">
      <c r="A97" s="31"/>
      <c r="B97" s="16" t="s">
        <v>308</v>
      </c>
      <c r="C97" s="40"/>
      <c r="D97" s="13" t="s">
        <v>309</v>
      </c>
      <c r="E97" s="13" t="s">
        <v>38</v>
      </c>
      <c r="F97" s="55"/>
      <c r="G97" s="49"/>
      <c r="H97" s="96"/>
      <c r="I97" s="100">
        <v>1072</v>
      </c>
      <c r="J97" s="100">
        <f t="shared" si="3"/>
        <v>-1072</v>
      </c>
      <c r="K97" s="104">
        <f t="shared" si="4"/>
        <v>0</v>
      </c>
    </row>
    <row r="98" spans="1:11" ht="37.5" customHeight="1">
      <c r="A98" s="78" t="s">
        <v>220</v>
      </c>
      <c r="B98" s="83" t="s">
        <v>221</v>
      </c>
      <c r="C98" s="85"/>
      <c r="D98" s="84" t="s">
        <v>89</v>
      </c>
      <c r="E98" s="84"/>
      <c r="F98" s="82">
        <f>SUM(F99,F104,F111)</f>
        <v>30300.731</v>
      </c>
      <c r="G98" s="65">
        <f>SUM(G99,G104,G111)</f>
        <v>19777.640000000003</v>
      </c>
      <c r="H98" s="96">
        <f t="shared" si="5"/>
        <v>0.6527116458015486</v>
      </c>
      <c r="I98" s="100">
        <v>14208.71</v>
      </c>
      <c r="J98" s="100">
        <f t="shared" si="3"/>
        <v>5568.930000000004</v>
      </c>
      <c r="K98" s="104">
        <f t="shared" si="4"/>
        <v>1.391937762119151</v>
      </c>
    </row>
    <row r="99" spans="1:11" ht="29.25" customHeight="1">
      <c r="A99" s="31"/>
      <c r="B99" s="86" t="s">
        <v>122</v>
      </c>
      <c r="C99" s="85"/>
      <c r="D99" s="84" t="s">
        <v>116</v>
      </c>
      <c r="E99" s="84"/>
      <c r="F99" s="55">
        <f>SUM(F100:F103)</f>
        <v>11946</v>
      </c>
      <c r="G99" s="65">
        <f>SUM(G100:G103)</f>
        <v>9369.900000000001</v>
      </c>
      <c r="H99" s="96">
        <f t="shared" si="5"/>
        <v>0.7843545956805626</v>
      </c>
      <c r="I99" s="100">
        <v>8242.78</v>
      </c>
      <c r="J99" s="100">
        <f t="shared" si="3"/>
        <v>1127.1200000000008</v>
      </c>
      <c r="K99" s="104">
        <f t="shared" si="4"/>
        <v>1.1367402745190338</v>
      </c>
    </row>
    <row r="100" spans="1:11" ht="27" customHeight="1">
      <c r="A100" s="31"/>
      <c r="B100" s="86" t="s">
        <v>123</v>
      </c>
      <c r="C100" s="85"/>
      <c r="D100" s="84" t="s">
        <v>131</v>
      </c>
      <c r="E100" s="84" t="s">
        <v>132</v>
      </c>
      <c r="F100" s="55">
        <v>10200</v>
      </c>
      <c r="G100" s="56">
        <v>8332.04</v>
      </c>
      <c r="H100" s="96">
        <f t="shared" si="5"/>
        <v>0.8168666666666667</v>
      </c>
      <c r="I100" s="100">
        <v>7367.95</v>
      </c>
      <c r="J100" s="100">
        <f t="shared" si="3"/>
        <v>964.090000000001</v>
      </c>
      <c r="K100" s="104">
        <f t="shared" si="4"/>
        <v>1.1308491507135636</v>
      </c>
    </row>
    <row r="101" spans="1:11" ht="29.25" customHeight="1">
      <c r="A101" s="31"/>
      <c r="B101" s="86" t="s">
        <v>124</v>
      </c>
      <c r="C101" s="85"/>
      <c r="D101" s="84" t="s">
        <v>131</v>
      </c>
      <c r="E101" s="84" t="s">
        <v>4</v>
      </c>
      <c r="F101" s="55">
        <v>1650</v>
      </c>
      <c r="G101" s="49">
        <v>980.62</v>
      </c>
      <c r="H101" s="96">
        <f t="shared" si="5"/>
        <v>0.5943151515151515</v>
      </c>
      <c r="I101" s="100">
        <v>871.36</v>
      </c>
      <c r="J101" s="100">
        <f t="shared" si="3"/>
        <v>109.25999999999999</v>
      </c>
      <c r="K101" s="104">
        <f t="shared" si="4"/>
        <v>1.1253901946382665</v>
      </c>
    </row>
    <row r="102" spans="1:11" ht="29.25" customHeight="1">
      <c r="A102" s="31"/>
      <c r="B102" s="34" t="s">
        <v>125</v>
      </c>
      <c r="C102" s="40"/>
      <c r="D102" s="13" t="s">
        <v>131</v>
      </c>
      <c r="E102" s="13" t="s">
        <v>133</v>
      </c>
      <c r="F102" s="50">
        <v>16</v>
      </c>
      <c r="G102" s="56">
        <v>3.43</v>
      </c>
      <c r="H102" s="96">
        <f t="shared" si="5"/>
        <v>0.214375</v>
      </c>
      <c r="I102" s="100">
        <v>3.47</v>
      </c>
      <c r="J102" s="100">
        <f t="shared" si="3"/>
        <v>-0.040000000000000036</v>
      </c>
      <c r="K102" s="104">
        <f t="shared" si="4"/>
        <v>0.9884726224783862</v>
      </c>
    </row>
    <row r="103" spans="1:11" ht="29.25" customHeight="1">
      <c r="A103" s="31"/>
      <c r="B103" s="12" t="s">
        <v>222</v>
      </c>
      <c r="C103" s="40" t="s">
        <v>109</v>
      </c>
      <c r="D103" s="13" t="s">
        <v>223</v>
      </c>
      <c r="E103" s="13" t="s">
        <v>4</v>
      </c>
      <c r="F103" s="50">
        <v>80</v>
      </c>
      <c r="G103" s="49">
        <v>53.81</v>
      </c>
      <c r="H103" s="96">
        <f t="shared" si="5"/>
        <v>0.672625</v>
      </c>
      <c r="I103" s="100">
        <v>32</v>
      </c>
      <c r="J103" s="100">
        <f t="shared" si="3"/>
        <v>21.810000000000002</v>
      </c>
      <c r="K103" s="104">
        <f t="shared" si="4"/>
        <v>1.6815625</v>
      </c>
    </row>
    <row r="104" spans="1:11" ht="40.5" customHeight="1">
      <c r="A104" s="31"/>
      <c r="B104" s="33" t="s">
        <v>126</v>
      </c>
      <c r="C104" s="40" t="s">
        <v>109</v>
      </c>
      <c r="D104" s="13" t="s">
        <v>134</v>
      </c>
      <c r="E104" s="13"/>
      <c r="F104" s="82">
        <f>SUM(F105:F110)</f>
        <v>14222.731</v>
      </c>
      <c r="G104" s="65">
        <f>SUM(G105:G110)</f>
        <v>7309.43</v>
      </c>
      <c r="H104" s="96">
        <f t="shared" si="5"/>
        <v>0.5139259119785082</v>
      </c>
      <c r="I104" s="100">
        <v>2857.1</v>
      </c>
      <c r="J104" s="100">
        <f t="shared" si="3"/>
        <v>4452.33</v>
      </c>
      <c r="K104" s="104">
        <f t="shared" si="4"/>
        <v>2.5583388750831264</v>
      </c>
    </row>
    <row r="105" spans="1:11" ht="75.75" customHeight="1">
      <c r="A105" s="31"/>
      <c r="B105" s="32" t="s">
        <v>138</v>
      </c>
      <c r="C105" s="40" t="s">
        <v>109</v>
      </c>
      <c r="D105" s="13" t="s">
        <v>152</v>
      </c>
      <c r="E105" s="13" t="s">
        <v>4</v>
      </c>
      <c r="F105" s="55">
        <v>40</v>
      </c>
      <c r="G105" s="56">
        <v>8</v>
      </c>
      <c r="H105" s="96">
        <f t="shared" si="5"/>
        <v>0.2</v>
      </c>
      <c r="I105" s="100">
        <v>5.46</v>
      </c>
      <c r="J105" s="100">
        <f t="shared" si="3"/>
        <v>2.54</v>
      </c>
      <c r="K105" s="104">
        <f t="shared" si="4"/>
        <v>1.465201465201465</v>
      </c>
    </row>
    <row r="106" spans="1:11" ht="75" customHeight="1">
      <c r="A106" s="31"/>
      <c r="B106" s="32" t="s">
        <v>139</v>
      </c>
      <c r="C106" s="40" t="s">
        <v>107</v>
      </c>
      <c r="D106" s="13" t="s">
        <v>152</v>
      </c>
      <c r="E106" s="13" t="s">
        <v>103</v>
      </c>
      <c r="F106" s="55">
        <v>2520</v>
      </c>
      <c r="G106" s="56">
        <v>1590.63</v>
      </c>
      <c r="H106" s="96">
        <f t="shared" si="5"/>
        <v>0.631202380952381</v>
      </c>
      <c r="I106" s="100">
        <v>1089.81</v>
      </c>
      <c r="J106" s="100">
        <f t="shared" si="3"/>
        <v>500.82000000000016</v>
      </c>
      <c r="K106" s="104">
        <f t="shared" si="4"/>
        <v>1.4595479946045642</v>
      </c>
    </row>
    <row r="107" spans="1:11" ht="18" customHeight="1">
      <c r="A107" s="31"/>
      <c r="B107" s="25" t="s">
        <v>127</v>
      </c>
      <c r="C107" s="40"/>
      <c r="D107" s="13" t="s">
        <v>135</v>
      </c>
      <c r="E107" s="13" t="s">
        <v>38</v>
      </c>
      <c r="F107" s="82">
        <v>3502.2</v>
      </c>
      <c r="G107" s="56">
        <v>2138.81</v>
      </c>
      <c r="H107" s="96">
        <f t="shared" si="5"/>
        <v>0.6107046999029182</v>
      </c>
      <c r="I107" s="100">
        <v>1348.73</v>
      </c>
      <c r="J107" s="100">
        <f t="shared" si="3"/>
        <v>790.0799999999999</v>
      </c>
      <c r="K107" s="104">
        <f t="shared" si="4"/>
        <v>1.5857955261616483</v>
      </c>
    </row>
    <row r="108" spans="1:11" ht="26.25" customHeight="1">
      <c r="A108" s="31"/>
      <c r="B108" s="25" t="s">
        <v>128</v>
      </c>
      <c r="C108" s="40"/>
      <c r="D108" s="13" t="s">
        <v>261</v>
      </c>
      <c r="E108" s="13" t="s">
        <v>38</v>
      </c>
      <c r="F108" s="82">
        <v>389.18</v>
      </c>
      <c r="G108" s="56">
        <v>324.28</v>
      </c>
      <c r="H108" s="96">
        <f t="shared" si="5"/>
        <v>0.8332391181458451</v>
      </c>
      <c r="I108" s="100">
        <v>413.1</v>
      </c>
      <c r="J108" s="100">
        <f t="shared" si="3"/>
        <v>-88.82000000000005</v>
      </c>
      <c r="K108" s="104">
        <f t="shared" si="4"/>
        <v>0.7849915274751875</v>
      </c>
    </row>
    <row r="109" spans="1:11" ht="42" customHeight="1">
      <c r="A109" s="31"/>
      <c r="B109" s="16" t="s">
        <v>263</v>
      </c>
      <c r="C109" s="40"/>
      <c r="D109" s="40" t="s">
        <v>262</v>
      </c>
      <c r="E109" s="13" t="s">
        <v>38</v>
      </c>
      <c r="F109" s="111">
        <v>7514.351</v>
      </c>
      <c r="G109" s="56">
        <v>3140.09</v>
      </c>
      <c r="H109" s="96">
        <f t="shared" si="5"/>
        <v>0.4178790689974424</v>
      </c>
      <c r="I109" s="100"/>
      <c r="J109" s="100">
        <f t="shared" si="3"/>
        <v>3140.09</v>
      </c>
      <c r="K109" s="103" t="e">
        <f t="shared" si="4"/>
        <v>#DIV/0!</v>
      </c>
    </row>
    <row r="110" spans="1:11" ht="77.25" customHeight="1">
      <c r="A110" s="31"/>
      <c r="B110" s="32" t="s">
        <v>271</v>
      </c>
      <c r="C110" s="40"/>
      <c r="D110" s="40" t="s">
        <v>270</v>
      </c>
      <c r="E110" s="13" t="s">
        <v>38</v>
      </c>
      <c r="F110" s="55">
        <v>257</v>
      </c>
      <c r="G110" s="56">
        <v>107.62</v>
      </c>
      <c r="H110" s="96">
        <f t="shared" si="5"/>
        <v>0.41875486381322957</v>
      </c>
      <c r="I110" s="100">
        <v>172.52</v>
      </c>
      <c r="J110" s="100">
        <f t="shared" si="3"/>
        <v>-64.9</v>
      </c>
      <c r="K110" s="104">
        <f t="shared" si="4"/>
        <v>0.6238117319731046</v>
      </c>
    </row>
    <row r="111" spans="1:11" ht="26.25" customHeight="1">
      <c r="A111" s="31"/>
      <c r="B111" s="51" t="s">
        <v>129</v>
      </c>
      <c r="C111" s="40"/>
      <c r="D111" s="13" t="s">
        <v>136</v>
      </c>
      <c r="E111" s="13"/>
      <c r="F111" s="55">
        <f>F112+F113</f>
        <v>4132</v>
      </c>
      <c r="G111" s="65">
        <f>G112</f>
        <v>3098.31</v>
      </c>
      <c r="H111" s="96">
        <f t="shared" si="5"/>
        <v>0.7498330106485963</v>
      </c>
      <c r="I111" s="100">
        <v>2904.31</v>
      </c>
      <c r="J111" s="100">
        <f t="shared" si="3"/>
        <v>194</v>
      </c>
      <c r="K111" s="104">
        <f t="shared" si="4"/>
        <v>1.0667972771501664</v>
      </c>
    </row>
    <row r="112" spans="1:11" ht="36" customHeight="1">
      <c r="A112" s="31"/>
      <c r="B112" s="34" t="s">
        <v>130</v>
      </c>
      <c r="C112" s="40" t="s">
        <v>106</v>
      </c>
      <c r="D112" s="13" t="s">
        <v>137</v>
      </c>
      <c r="E112" s="13" t="s">
        <v>38</v>
      </c>
      <c r="F112" s="55">
        <v>4100</v>
      </c>
      <c r="G112" s="56">
        <v>3098.31</v>
      </c>
      <c r="H112" s="96">
        <f t="shared" si="5"/>
        <v>0.7556853658536585</v>
      </c>
      <c r="I112" s="100">
        <v>2904.31</v>
      </c>
      <c r="J112" s="100">
        <f t="shared" si="3"/>
        <v>194</v>
      </c>
      <c r="K112" s="104">
        <f t="shared" si="4"/>
        <v>1.0667972771501664</v>
      </c>
    </row>
    <row r="113" spans="1:11" ht="36" customHeight="1">
      <c r="A113" s="31"/>
      <c r="B113" s="92" t="s">
        <v>273</v>
      </c>
      <c r="C113" s="40"/>
      <c r="D113" s="13" t="s">
        <v>272</v>
      </c>
      <c r="E113" s="13" t="s">
        <v>38</v>
      </c>
      <c r="F113" s="55">
        <v>32</v>
      </c>
      <c r="G113" s="56"/>
      <c r="H113" s="96">
        <f t="shared" si="5"/>
        <v>0</v>
      </c>
      <c r="I113" s="100"/>
      <c r="J113" s="100">
        <f t="shared" si="3"/>
        <v>0</v>
      </c>
      <c r="K113" s="103" t="e">
        <f t="shared" si="4"/>
        <v>#DIV/0!</v>
      </c>
    </row>
    <row r="114" spans="1:11" ht="26.25" customHeight="1">
      <c r="A114" s="78" t="s">
        <v>224</v>
      </c>
      <c r="B114" s="34" t="s">
        <v>225</v>
      </c>
      <c r="C114" s="40"/>
      <c r="D114" s="13" t="s">
        <v>180</v>
      </c>
      <c r="E114" s="13"/>
      <c r="F114" s="111">
        <f>SUM(F115,F117,F120)</f>
        <v>21567.362999999998</v>
      </c>
      <c r="G114" s="65">
        <f>SUM(G115,G117,G120)</f>
        <v>10819.66</v>
      </c>
      <c r="H114" s="96">
        <f t="shared" si="5"/>
        <v>0.5016681918879003</v>
      </c>
      <c r="I114" s="100">
        <v>12902.48</v>
      </c>
      <c r="J114" s="100">
        <f t="shared" si="3"/>
        <v>-2082.8199999999997</v>
      </c>
      <c r="K114" s="104">
        <f t="shared" si="4"/>
        <v>0.8385721194685053</v>
      </c>
    </row>
    <row r="115" spans="1:11" ht="12.75">
      <c r="A115" s="31"/>
      <c r="B115" s="34" t="s">
        <v>228</v>
      </c>
      <c r="C115" s="39" t="s">
        <v>107</v>
      </c>
      <c r="D115" s="13" t="s">
        <v>153</v>
      </c>
      <c r="E115" s="13"/>
      <c r="F115" s="55">
        <f>F116</f>
        <v>11900</v>
      </c>
      <c r="G115" s="65">
        <f>G116</f>
        <v>10746.56</v>
      </c>
      <c r="H115" s="96">
        <f t="shared" si="5"/>
        <v>0.903072268907563</v>
      </c>
      <c r="I115" s="100">
        <v>9286.07</v>
      </c>
      <c r="J115" s="100">
        <f t="shared" si="3"/>
        <v>1460.4899999999998</v>
      </c>
      <c r="K115" s="104">
        <f t="shared" si="4"/>
        <v>1.1572775135229434</v>
      </c>
    </row>
    <row r="116" spans="1:11" ht="26.25" customHeight="1">
      <c r="A116" s="31"/>
      <c r="B116" s="34" t="s">
        <v>178</v>
      </c>
      <c r="C116" s="39" t="s">
        <v>107</v>
      </c>
      <c r="D116" s="13" t="s">
        <v>181</v>
      </c>
      <c r="E116" s="13" t="s">
        <v>38</v>
      </c>
      <c r="F116" s="55">
        <v>11900</v>
      </c>
      <c r="G116" s="52">
        <v>10746.56</v>
      </c>
      <c r="H116" s="96">
        <f t="shared" si="5"/>
        <v>0.903072268907563</v>
      </c>
      <c r="I116" s="100">
        <v>9286.07</v>
      </c>
      <c r="J116" s="100">
        <f t="shared" si="3"/>
        <v>1460.4899999999998</v>
      </c>
      <c r="K116" s="104">
        <f t="shared" si="4"/>
        <v>1.1572775135229434</v>
      </c>
    </row>
    <row r="117" spans="1:11" ht="21" customHeight="1">
      <c r="A117" s="31"/>
      <c r="B117" s="54" t="s">
        <v>179</v>
      </c>
      <c r="C117" s="40"/>
      <c r="D117" s="13" t="s">
        <v>182</v>
      </c>
      <c r="E117" s="13"/>
      <c r="F117" s="111">
        <f>F118+F119</f>
        <v>5445.141</v>
      </c>
      <c r="G117" s="65">
        <f>G118+G119</f>
        <v>0</v>
      </c>
      <c r="H117" s="96">
        <f t="shared" si="5"/>
        <v>0</v>
      </c>
      <c r="I117" s="100"/>
      <c r="J117" s="100">
        <f t="shared" si="3"/>
        <v>0</v>
      </c>
      <c r="K117" s="103" t="e">
        <f t="shared" si="4"/>
        <v>#DIV/0!</v>
      </c>
    </row>
    <row r="118" spans="1:11" ht="28.5" customHeight="1">
      <c r="A118" s="31"/>
      <c r="B118" s="76" t="s">
        <v>226</v>
      </c>
      <c r="C118" s="40" t="s">
        <v>107</v>
      </c>
      <c r="D118" s="13" t="s">
        <v>227</v>
      </c>
      <c r="E118" s="13" t="s">
        <v>38</v>
      </c>
      <c r="F118" s="111">
        <v>1909.791</v>
      </c>
      <c r="G118" s="56"/>
      <c r="H118" s="96">
        <f t="shared" si="5"/>
        <v>0</v>
      </c>
      <c r="I118" s="100"/>
      <c r="J118" s="100">
        <f t="shared" si="3"/>
        <v>0</v>
      </c>
      <c r="K118" s="103" t="e">
        <f t="shared" si="4"/>
        <v>#DIV/0!</v>
      </c>
    </row>
    <row r="119" spans="1:11" ht="42" customHeight="1">
      <c r="A119" s="31"/>
      <c r="B119" s="54" t="s">
        <v>265</v>
      </c>
      <c r="C119" s="40" t="s">
        <v>106</v>
      </c>
      <c r="D119" s="13" t="s">
        <v>264</v>
      </c>
      <c r="E119" s="13" t="s">
        <v>4</v>
      </c>
      <c r="F119" s="65">
        <v>3535.35</v>
      </c>
      <c r="G119" s="56"/>
      <c r="H119" s="96">
        <f t="shared" si="5"/>
        <v>0</v>
      </c>
      <c r="I119" s="100"/>
      <c r="J119" s="100">
        <f t="shared" si="3"/>
        <v>0</v>
      </c>
      <c r="K119" s="103" t="e">
        <f t="shared" si="4"/>
        <v>#DIV/0!</v>
      </c>
    </row>
    <row r="120" spans="1:11" ht="26.25" customHeight="1">
      <c r="A120" s="31"/>
      <c r="B120" s="54" t="s">
        <v>267</v>
      </c>
      <c r="C120" s="40"/>
      <c r="D120" s="13" t="s">
        <v>266</v>
      </c>
      <c r="E120" s="13"/>
      <c r="F120" s="111">
        <f>F121</f>
        <v>4222.222</v>
      </c>
      <c r="G120" s="82">
        <f>G121</f>
        <v>73.1</v>
      </c>
      <c r="H120" s="96">
        <f t="shared" si="5"/>
        <v>0.017313158805955728</v>
      </c>
      <c r="I120" s="100">
        <v>3616.41</v>
      </c>
      <c r="J120" s="100">
        <f t="shared" si="3"/>
        <v>-3543.31</v>
      </c>
      <c r="K120" s="104">
        <f t="shared" si="4"/>
        <v>0.020213416067315377</v>
      </c>
    </row>
    <row r="121" spans="1:11" ht="42" customHeight="1">
      <c r="A121" s="31"/>
      <c r="B121" s="54" t="s">
        <v>269</v>
      </c>
      <c r="C121" s="40" t="s">
        <v>107</v>
      </c>
      <c r="D121" s="13" t="s">
        <v>268</v>
      </c>
      <c r="E121" s="13" t="s">
        <v>38</v>
      </c>
      <c r="F121" s="111">
        <v>4222.222</v>
      </c>
      <c r="G121" s="56">
        <v>73.1</v>
      </c>
      <c r="H121" s="96">
        <f t="shared" si="5"/>
        <v>0.017313158805955728</v>
      </c>
      <c r="I121" s="100">
        <v>3616.41</v>
      </c>
      <c r="J121" s="100">
        <f t="shared" si="3"/>
        <v>-3543.31</v>
      </c>
      <c r="K121" s="104">
        <f t="shared" si="4"/>
        <v>0.020213416067315377</v>
      </c>
    </row>
    <row r="122" spans="1:11" ht="36">
      <c r="A122" s="8" t="s">
        <v>90</v>
      </c>
      <c r="B122" s="35" t="s">
        <v>233</v>
      </c>
      <c r="C122" s="40"/>
      <c r="D122" s="26" t="s">
        <v>91</v>
      </c>
      <c r="E122" s="26"/>
      <c r="F122" s="81">
        <f>SUM(F123,F127,F129)</f>
        <v>15353.1</v>
      </c>
      <c r="G122" s="87">
        <f>SUM(G123,G127,G129)</f>
        <v>10462.07</v>
      </c>
      <c r="H122" s="96">
        <f t="shared" si="5"/>
        <v>0.6814304602979202</v>
      </c>
      <c r="I122" s="100">
        <v>8843.89</v>
      </c>
      <c r="J122" s="100">
        <f t="shared" si="3"/>
        <v>1618.1800000000003</v>
      </c>
      <c r="K122" s="104">
        <f t="shared" si="4"/>
        <v>1.1829715204508424</v>
      </c>
    </row>
    <row r="123" spans="1:11" ht="24">
      <c r="A123" s="7" t="s">
        <v>229</v>
      </c>
      <c r="B123" s="33" t="s">
        <v>234</v>
      </c>
      <c r="C123" s="40"/>
      <c r="D123" s="13" t="s">
        <v>92</v>
      </c>
      <c r="E123" s="13"/>
      <c r="F123" s="82">
        <f>SUM(F124:F126)</f>
        <v>13353.1</v>
      </c>
      <c r="G123" s="65">
        <f>SUM(G124:G126)</f>
        <v>8940.46</v>
      </c>
      <c r="H123" s="96">
        <f t="shared" si="5"/>
        <v>0.6695419041271314</v>
      </c>
      <c r="I123" s="100">
        <v>7859.04</v>
      </c>
      <c r="J123" s="100">
        <f t="shared" si="3"/>
        <v>1081.4199999999992</v>
      </c>
      <c r="K123" s="104">
        <f t="shared" si="4"/>
        <v>1.1376020480872981</v>
      </c>
    </row>
    <row r="124" spans="1:11" ht="24">
      <c r="A124" s="8"/>
      <c r="B124" s="16" t="s">
        <v>93</v>
      </c>
      <c r="C124" s="40"/>
      <c r="D124" s="13" t="s">
        <v>94</v>
      </c>
      <c r="E124" s="13" t="s">
        <v>38</v>
      </c>
      <c r="F124" s="55">
        <v>12815</v>
      </c>
      <c r="G124" s="52">
        <v>8643.46</v>
      </c>
      <c r="H124" s="96">
        <f t="shared" si="5"/>
        <v>0.6744799063597346</v>
      </c>
      <c r="I124" s="100">
        <v>7160.04</v>
      </c>
      <c r="J124" s="100">
        <f t="shared" si="3"/>
        <v>1483.4199999999992</v>
      </c>
      <c r="K124" s="104">
        <f t="shared" si="4"/>
        <v>1.2071804068133696</v>
      </c>
    </row>
    <row r="125" spans="1:11" ht="24">
      <c r="A125" s="8"/>
      <c r="B125" s="29" t="s">
        <v>95</v>
      </c>
      <c r="C125" s="40"/>
      <c r="D125" s="13" t="s">
        <v>96</v>
      </c>
      <c r="E125" s="13" t="s">
        <v>38</v>
      </c>
      <c r="F125" s="50">
        <v>35</v>
      </c>
      <c r="G125" s="52"/>
      <c r="H125" s="96">
        <f t="shared" si="5"/>
        <v>0</v>
      </c>
      <c r="I125" s="100"/>
      <c r="J125" s="100">
        <f t="shared" si="3"/>
        <v>0</v>
      </c>
      <c r="K125" s="103" t="e">
        <f t="shared" si="4"/>
        <v>#DIV/0!</v>
      </c>
    </row>
    <row r="126" spans="1:11" ht="25.5">
      <c r="A126" s="8"/>
      <c r="B126" s="77" t="s">
        <v>143</v>
      </c>
      <c r="C126" s="40"/>
      <c r="D126" s="13" t="s">
        <v>140</v>
      </c>
      <c r="E126" s="13" t="s">
        <v>38</v>
      </c>
      <c r="F126" s="20">
        <v>503.1</v>
      </c>
      <c r="G126" s="52">
        <v>297</v>
      </c>
      <c r="H126" s="96">
        <f t="shared" si="5"/>
        <v>0.590339892665474</v>
      </c>
      <c r="I126" s="100">
        <v>699</v>
      </c>
      <c r="J126" s="100">
        <f t="shared" si="3"/>
        <v>-402</v>
      </c>
      <c r="K126" s="104">
        <f t="shared" si="4"/>
        <v>0.4248927038626609</v>
      </c>
    </row>
    <row r="127" spans="1:11" ht="12.75">
      <c r="A127" s="78" t="s">
        <v>230</v>
      </c>
      <c r="B127" s="33" t="s">
        <v>235</v>
      </c>
      <c r="C127" s="40"/>
      <c r="D127" s="13" t="s">
        <v>97</v>
      </c>
      <c r="E127" s="13"/>
      <c r="F127" s="50">
        <f>F128</f>
        <v>450</v>
      </c>
      <c r="G127" s="50">
        <f>G128</f>
        <v>450</v>
      </c>
      <c r="H127" s="96">
        <f t="shared" si="5"/>
        <v>1</v>
      </c>
      <c r="I127" s="100">
        <v>50</v>
      </c>
      <c r="J127" s="100">
        <f t="shared" si="3"/>
        <v>400</v>
      </c>
      <c r="K127" s="104">
        <f t="shared" si="4"/>
        <v>9</v>
      </c>
    </row>
    <row r="128" spans="1:11" ht="18.75" customHeight="1">
      <c r="A128" s="8"/>
      <c r="B128" s="16" t="s">
        <v>98</v>
      </c>
      <c r="C128" s="40"/>
      <c r="D128" s="13" t="s">
        <v>232</v>
      </c>
      <c r="E128" s="13" t="s">
        <v>38</v>
      </c>
      <c r="F128" s="50">
        <v>450</v>
      </c>
      <c r="G128" s="66">
        <v>450</v>
      </c>
      <c r="H128" s="96">
        <f t="shared" si="5"/>
        <v>1</v>
      </c>
      <c r="I128" s="100">
        <v>50</v>
      </c>
      <c r="J128" s="100">
        <f t="shared" si="3"/>
        <v>400</v>
      </c>
      <c r="K128" s="104">
        <f t="shared" si="4"/>
        <v>9</v>
      </c>
    </row>
    <row r="129" spans="1:11" ht="12.75">
      <c r="A129" s="7" t="s">
        <v>231</v>
      </c>
      <c r="B129" s="12" t="s">
        <v>236</v>
      </c>
      <c r="C129" s="40" t="s">
        <v>107</v>
      </c>
      <c r="D129" s="13" t="s">
        <v>110</v>
      </c>
      <c r="E129" s="13"/>
      <c r="F129" s="50">
        <f>SUM(F130:F131)</f>
        <v>1550</v>
      </c>
      <c r="G129" s="52">
        <f>SUM(G130:G131)</f>
        <v>1071.6100000000001</v>
      </c>
      <c r="H129" s="96">
        <f t="shared" si="5"/>
        <v>0.6913612903225808</v>
      </c>
      <c r="I129" s="100">
        <v>934.85</v>
      </c>
      <c r="J129" s="100">
        <f t="shared" si="3"/>
        <v>136.7600000000001</v>
      </c>
      <c r="K129" s="104">
        <f t="shared" si="4"/>
        <v>1.1462908487992727</v>
      </c>
    </row>
    <row r="130" spans="1:11" ht="24">
      <c r="A130" s="8"/>
      <c r="B130" s="12" t="s">
        <v>144</v>
      </c>
      <c r="C130" s="40"/>
      <c r="D130" s="13" t="s">
        <v>111</v>
      </c>
      <c r="E130" s="13" t="s">
        <v>38</v>
      </c>
      <c r="F130" s="50">
        <v>1265</v>
      </c>
      <c r="G130" s="52">
        <v>857.2</v>
      </c>
      <c r="H130" s="96">
        <f t="shared" si="5"/>
        <v>0.6776284584980238</v>
      </c>
      <c r="I130" s="100">
        <v>797.58</v>
      </c>
      <c r="J130" s="100">
        <f t="shared" si="3"/>
        <v>59.620000000000005</v>
      </c>
      <c r="K130" s="104">
        <f t="shared" si="4"/>
        <v>1.074751122144487</v>
      </c>
    </row>
    <row r="131" spans="1:11" ht="37.5" customHeight="1">
      <c r="A131" s="8"/>
      <c r="B131" s="46" t="s">
        <v>145</v>
      </c>
      <c r="C131" s="40" t="s">
        <v>107</v>
      </c>
      <c r="D131" s="13" t="s">
        <v>112</v>
      </c>
      <c r="E131" s="13" t="s">
        <v>38</v>
      </c>
      <c r="F131" s="50">
        <v>285</v>
      </c>
      <c r="G131" s="56">
        <v>214.41</v>
      </c>
      <c r="H131" s="96">
        <f t="shared" si="5"/>
        <v>0.7523157894736842</v>
      </c>
      <c r="I131" s="100">
        <v>137.27</v>
      </c>
      <c r="J131" s="100">
        <f t="shared" si="3"/>
        <v>77.13999999999999</v>
      </c>
      <c r="K131" s="104">
        <f t="shared" si="4"/>
        <v>1.561958184599694</v>
      </c>
    </row>
    <row r="132" spans="1:11" ht="30" customHeight="1">
      <c r="A132" s="80" t="s">
        <v>237</v>
      </c>
      <c r="B132" s="79" t="s">
        <v>238</v>
      </c>
      <c r="C132" s="40"/>
      <c r="D132" s="26" t="s">
        <v>243</v>
      </c>
      <c r="E132" s="13"/>
      <c r="F132" s="73">
        <f>F133</f>
        <v>20</v>
      </c>
      <c r="G132" s="59">
        <v>9.48</v>
      </c>
      <c r="H132" s="96">
        <f t="shared" si="5"/>
        <v>0.47400000000000003</v>
      </c>
      <c r="I132" s="100"/>
      <c r="J132" s="100">
        <f t="shared" si="3"/>
        <v>9.48</v>
      </c>
      <c r="K132" s="103" t="e">
        <f t="shared" si="4"/>
        <v>#DIV/0!</v>
      </c>
    </row>
    <row r="133" spans="1:11" ht="39" customHeight="1">
      <c r="A133" s="80"/>
      <c r="B133" s="12" t="s">
        <v>239</v>
      </c>
      <c r="C133" s="39"/>
      <c r="D133" s="13" t="s">
        <v>244</v>
      </c>
      <c r="E133" s="13" t="s">
        <v>4</v>
      </c>
      <c r="F133" s="50">
        <v>20</v>
      </c>
      <c r="G133" s="65">
        <v>9.48</v>
      </c>
      <c r="H133" s="96">
        <f t="shared" si="5"/>
        <v>0.47400000000000003</v>
      </c>
      <c r="I133" s="100"/>
      <c r="J133" s="100">
        <f t="shared" si="3"/>
        <v>9.48</v>
      </c>
      <c r="K133" s="103" t="e">
        <f t="shared" si="4"/>
        <v>#DIV/0!</v>
      </c>
    </row>
    <row r="134" spans="1:11" ht="20.25" customHeight="1">
      <c r="A134" s="80" t="s">
        <v>240</v>
      </c>
      <c r="B134" s="79" t="s">
        <v>241</v>
      </c>
      <c r="C134" s="39"/>
      <c r="D134" s="26" t="s">
        <v>245</v>
      </c>
      <c r="E134" s="13"/>
      <c r="F134" s="73">
        <f>F135</f>
        <v>100</v>
      </c>
      <c r="G134" s="59">
        <v>0</v>
      </c>
      <c r="H134" s="96">
        <f t="shared" si="5"/>
        <v>0</v>
      </c>
      <c r="I134" s="100"/>
      <c r="J134" s="100">
        <f t="shared" si="3"/>
        <v>0</v>
      </c>
      <c r="K134" s="103" t="e">
        <f t="shared" si="4"/>
        <v>#DIV/0!</v>
      </c>
    </row>
    <row r="135" spans="1:11" ht="29.25" customHeight="1">
      <c r="A135" s="80"/>
      <c r="B135" s="12" t="s">
        <v>242</v>
      </c>
      <c r="C135" s="39"/>
      <c r="D135" s="13" t="s">
        <v>246</v>
      </c>
      <c r="E135" s="13" t="s">
        <v>4</v>
      </c>
      <c r="F135" s="50">
        <v>100</v>
      </c>
      <c r="G135" s="59"/>
      <c r="H135" s="96">
        <f t="shared" si="5"/>
        <v>0</v>
      </c>
      <c r="I135" s="100"/>
      <c r="J135" s="100">
        <f t="shared" si="3"/>
        <v>0</v>
      </c>
      <c r="K135" s="103" t="e">
        <f t="shared" si="4"/>
        <v>#DIV/0!</v>
      </c>
    </row>
    <row r="136" spans="1:11" ht="67.5" customHeight="1">
      <c r="A136" s="94" t="s">
        <v>250</v>
      </c>
      <c r="B136" s="17" t="s">
        <v>247</v>
      </c>
      <c r="C136" s="37" t="s">
        <v>106</v>
      </c>
      <c r="D136" s="26" t="s">
        <v>99</v>
      </c>
      <c r="E136" s="26" t="s">
        <v>100</v>
      </c>
      <c r="F136" s="47">
        <v>150</v>
      </c>
      <c r="G136" s="68">
        <v>150</v>
      </c>
      <c r="H136" s="96">
        <f t="shared" si="5"/>
        <v>1</v>
      </c>
      <c r="I136" s="100">
        <v>50</v>
      </c>
      <c r="J136" s="100">
        <f t="shared" si="3"/>
        <v>100</v>
      </c>
      <c r="K136" s="104">
        <f t="shared" si="4"/>
        <v>3</v>
      </c>
    </row>
    <row r="137" spans="1:11" ht="59.25" customHeight="1">
      <c r="A137" s="80" t="s">
        <v>251</v>
      </c>
      <c r="B137" s="17" t="s">
        <v>248</v>
      </c>
      <c r="C137" s="37" t="s">
        <v>106</v>
      </c>
      <c r="D137" s="26" t="s">
        <v>101</v>
      </c>
      <c r="E137" s="26" t="s">
        <v>4</v>
      </c>
      <c r="F137" s="47">
        <v>343</v>
      </c>
      <c r="G137" s="69">
        <v>141.23</v>
      </c>
      <c r="H137" s="96">
        <f t="shared" si="5"/>
        <v>0.4117492711370262</v>
      </c>
      <c r="I137" s="100">
        <v>50.95</v>
      </c>
      <c r="J137" s="100">
        <f t="shared" si="3"/>
        <v>90.27999999999999</v>
      </c>
      <c r="K137" s="104">
        <f t="shared" si="4"/>
        <v>2.771933267909715</v>
      </c>
    </row>
    <row r="138" spans="1:11" ht="41.25" customHeight="1">
      <c r="A138" s="80" t="s">
        <v>252</v>
      </c>
      <c r="B138" s="70" t="s">
        <v>184</v>
      </c>
      <c r="C138" s="37" t="s">
        <v>106</v>
      </c>
      <c r="D138" s="26" t="s">
        <v>183</v>
      </c>
      <c r="E138" s="26" t="s">
        <v>4</v>
      </c>
      <c r="F138" s="47">
        <v>240</v>
      </c>
      <c r="G138" s="93">
        <v>69.16</v>
      </c>
      <c r="H138" s="96">
        <f t="shared" si="5"/>
        <v>0.2881666666666666</v>
      </c>
      <c r="I138" s="100">
        <v>30</v>
      </c>
      <c r="J138" s="100">
        <f t="shared" si="3"/>
        <v>39.16</v>
      </c>
      <c r="K138" s="104">
        <f t="shared" si="4"/>
        <v>2.305333333333333</v>
      </c>
    </row>
    <row r="139" spans="1:11" ht="36">
      <c r="A139" s="80" t="s">
        <v>253</v>
      </c>
      <c r="B139" s="17" t="s">
        <v>249</v>
      </c>
      <c r="C139" s="37" t="s">
        <v>106</v>
      </c>
      <c r="D139" s="26" t="s">
        <v>102</v>
      </c>
      <c r="E139" s="26" t="s">
        <v>103</v>
      </c>
      <c r="F139" s="47">
        <v>220</v>
      </c>
      <c r="G139" s="93">
        <v>114.34</v>
      </c>
      <c r="H139" s="96">
        <f t="shared" si="5"/>
        <v>0.5197272727272727</v>
      </c>
      <c r="I139" s="100">
        <v>85.18</v>
      </c>
      <c r="J139" s="100">
        <f t="shared" si="3"/>
        <v>29.159999999999997</v>
      </c>
      <c r="K139" s="104">
        <f t="shared" si="4"/>
        <v>1.342333881192768</v>
      </c>
    </row>
    <row r="140" spans="2:11" ht="21.75" customHeight="1">
      <c r="B140" s="36" t="s">
        <v>104</v>
      </c>
      <c r="C140" s="36"/>
      <c r="F140" s="60">
        <f>SUM(F7,F22,F35,F51,F55,F63,F122,F132,F134,F136,F137,F138,F139)</f>
        <v>437120.806</v>
      </c>
      <c r="G140" s="60">
        <f>SUM(G7,G22,G35,G51,G55,G63,G122,G132,G134,G136,G137,G138,G139)</f>
        <v>301684.5999999999</v>
      </c>
      <c r="H140" s="97">
        <f t="shared" si="5"/>
        <v>0.6901629843718762</v>
      </c>
      <c r="I140" s="101">
        <v>278427.64</v>
      </c>
      <c r="J140" s="101">
        <f t="shared" si="3"/>
        <v>23256.959999999905</v>
      </c>
      <c r="K140" s="105">
        <f t="shared" si="4"/>
        <v>1.0835296380775985</v>
      </c>
    </row>
    <row r="141" spans="6:7" ht="12.75">
      <c r="F141" s="1"/>
      <c r="G141" s="1"/>
    </row>
    <row r="142" spans="6:7" ht="12.75">
      <c r="F142" s="1"/>
      <c r="G142" s="1"/>
    </row>
    <row r="143" spans="6:7" ht="12.75">
      <c r="F143" s="1"/>
      <c r="G143" s="1"/>
    </row>
    <row r="144" spans="6:7" ht="12.75">
      <c r="F144" s="1"/>
      <c r="G144" s="1"/>
    </row>
    <row r="145" spans="6:7" ht="12.75">
      <c r="F145" s="1"/>
      <c r="G145" s="1"/>
    </row>
    <row r="146" spans="6:7" ht="12.75">
      <c r="F146" s="1"/>
      <c r="G146" s="1"/>
    </row>
    <row r="147" spans="6:7" ht="12.75">
      <c r="F147" s="1"/>
      <c r="G147" s="1"/>
    </row>
    <row r="148" spans="6:7" ht="12.75">
      <c r="F148" s="1"/>
      <c r="G148" s="1"/>
    </row>
    <row r="149" spans="6:7" ht="12.75">
      <c r="F149" s="1"/>
      <c r="G149" s="1"/>
    </row>
    <row r="150" spans="6:7" ht="12.75">
      <c r="F150" s="1"/>
      <c r="G150" s="1"/>
    </row>
    <row r="151" spans="6:7" ht="12.75">
      <c r="F151" s="1"/>
      <c r="G151" s="1"/>
    </row>
    <row r="152" spans="6:7" ht="12.75">
      <c r="F152" s="1"/>
      <c r="G152" s="1"/>
    </row>
    <row r="153" spans="6:7" ht="12.75">
      <c r="F153" s="1"/>
      <c r="G153" s="1"/>
    </row>
    <row r="154" spans="6:7" ht="12.75">
      <c r="F154" s="1"/>
      <c r="G154" s="1"/>
    </row>
    <row r="155" spans="6:7" ht="12.75">
      <c r="F155" s="1"/>
      <c r="G155" s="1"/>
    </row>
    <row r="156" spans="6:7" ht="12.75">
      <c r="F156" s="1"/>
      <c r="G156" s="1"/>
    </row>
    <row r="157" spans="6:7" ht="12.75">
      <c r="F157" s="1"/>
      <c r="G157" s="1"/>
    </row>
    <row r="158" spans="6:7" ht="12.75">
      <c r="F158" s="1"/>
      <c r="G158" s="1"/>
    </row>
    <row r="159" spans="6:7" ht="12.75">
      <c r="F159" s="1"/>
      <c r="G159" s="1"/>
    </row>
    <row r="160" spans="6:7" ht="12.75">
      <c r="F160" s="1"/>
      <c r="G160" s="1"/>
    </row>
    <row r="161" spans="6:7" ht="12.75">
      <c r="F161" s="1"/>
      <c r="G161" s="1"/>
    </row>
  </sheetData>
  <sheetProtection/>
  <mergeCells count="1">
    <mergeCell ref="A2:F2"/>
  </mergeCells>
  <printOptions/>
  <pageMargins left="0.8267716535433072" right="0.07874015748031496" top="0.5511811023622047" bottom="0.31496062992125984" header="0.5118110236220472" footer="0.31496062992125984"/>
  <pageSetup horizontalDpi="600" verticalDpi="600" orientation="landscape" paperSize="9" scale="90" r:id="rId1"/>
  <headerFooter alignWithMargins="0">
    <oddFooter>&amp;R&amp;P</oddFooter>
  </headerFooter>
  <rowBreaks count="3" manualBreakCount="3">
    <brk id="38" max="6" man="1"/>
    <brk id="54" max="6" man="1"/>
    <brk id="9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2019-10-17T17:03:55Z</cp:lastPrinted>
  <dcterms:created xsi:type="dcterms:W3CDTF">2004-12-27T06:25:20Z</dcterms:created>
  <dcterms:modified xsi:type="dcterms:W3CDTF">2021-11-22T12:19:41Z</dcterms:modified>
  <cp:category/>
  <cp:version/>
  <cp:contentType/>
  <cp:contentStatus/>
</cp:coreProperties>
</file>